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- 45 - CR 5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90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C13" i="4688" l="1"/>
  <c r="C32" i="4688" s="1"/>
  <c r="G14" i="4678"/>
  <c r="J34" i="4689"/>
  <c r="AF25" i="4688" s="1"/>
  <c r="J20" i="4689"/>
  <c r="G20" i="4688" s="1"/>
  <c r="J14" i="4689"/>
  <c r="U15" i="4688" s="1"/>
  <c r="J24" i="4689"/>
  <c r="Z20" i="4688" s="1"/>
  <c r="J30" i="4689"/>
  <c r="J25" i="4688" s="1"/>
  <c r="J36" i="4689"/>
  <c r="AO25" i="4688" s="1"/>
  <c r="J13" i="4689"/>
  <c r="P15" i="4688" s="1"/>
  <c r="J23" i="4689"/>
  <c r="U20" i="4688" s="1"/>
  <c r="J25" i="4689"/>
  <c r="AF20" i="4688" s="1"/>
  <c r="J31" i="4689"/>
  <c r="J33" i="4689"/>
  <c r="J28" i="4689"/>
  <c r="J32" i="4689"/>
  <c r="U25" i="4688" s="1"/>
  <c r="J16" i="4689"/>
  <c r="AF15" i="4688" s="1"/>
  <c r="J10" i="4689"/>
  <c r="D15" i="4688" s="1"/>
  <c r="J26" i="4689"/>
  <c r="AK20" i="4688" s="1"/>
  <c r="U20" i="4690"/>
  <c r="U19" i="4690"/>
  <c r="U18" i="4690"/>
  <c r="U17" i="4690"/>
  <c r="U16" i="4690"/>
  <c r="U15" i="4690"/>
  <c r="U14" i="4690"/>
  <c r="U13" i="4690"/>
  <c r="N21" i="4690"/>
  <c r="N20" i="4690"/>
  <c r="N19" i="4690"/>
  <c r="N18" i="4690"/>
  <c r="N17" i="4690"/>
  <c r="N16" i="4690"/>
  <c r="N15" i="4690"/>
  <c r="N14" i="4690"/>
  <c r="N12" i="4690"/>
  <c r="G18" i="4690"/>
  <c r="G16" i="4690"/>
  <c r="G14" i="4690"/>
  <c r="G13" i="4690"/>
  <c r="U21" i="4690"/>
  <c r="N10" i="4690"/>
  <c r="N11" i="4690"/>
  <c r="N22" i="4690"/>
  <c r="G15" i="4690"/>
  <c r="G17" i="4690"/>
  <c r="G19" i="4690"/>
  <c r="N13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Z25" i="4688"/>
  <c r="D25" i="4688"/>
  <c r="J29" i="4689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2" i="4688" s="1"/>
  <c r="F14" i="4688"/>
  <c r="AV12" i="4688" s="1"/>
  <c r="E14" i="4688"/>
  <c r="AU12" i="4688" s="1"/>
  <c r="BU20" i="4688"/>
  <c r="AD26" i="4688"/>
  <c r="AO26" i="4688" s="1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U23" i="4690"/>
  <c r="R33" i="4688"/>
  <c r="BG22" i="4688" s="1"/>
  <c r="W33" i="4688"/>
  <c r="BL22" i="4688" s="1"/>
  <c r="V33" i="4688"/>
  <c r="BK22" i="4688" s="1"/>
  <c r="S33" i="4688"/>
  <c r="BH22" i="4688" s="1"/>
  <c r="N23" i="4690"/>
  <c r="G23" i="4690"/>
  <c r="AL33" i="4688"/>
  <c r="BZ22" i="4688" s="1"/>
  <c r="AJ33" i="4688"/>
  <c r="BX22" i="4688" s="1"/>
  <c r="U23" i="4684"/>
  <c r="AO33" i="4688"/>
  <c r="CC22" i="4688" s="1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16" i="4688" l="1"/>
  <c r="G16" i="4688" s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F16" i="4688"/>
  <c r="AK16" i="4688"/>
  <c r="Z16" i="4688"/>
  <c r="U16" i="4688"/>
  <c r="P16" i="4688"/>
  <c r="N23" i="4681"/>
  <c r="U23" i="4681"/>
  <c r="G23" i="4681"/>
  <c r="J16" i="4688" l="1"/>
  <c r="D16" i="4688"/>
</calcChain>
</file>

<file path=xl/sharedStrings.xml><?xml version="1.0" encoding="utf-8"?>
<sst xmlns="http://schemas.openxmlformats.org/spreadsheetml/2006/main" count="755" uniqueCount="157">
  <si>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</si>
  <si>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</si>
  <si>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</si>
  <si>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</si>
  <si>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</si>
  <si>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</si>
  <si>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</si>
  <si>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</si>
  <si>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</si>
  <si>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</si>
  <si>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</si>
  <si>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</si>
  <si>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</si>
  <si>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</si>
  <si>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</si>
  <si>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</si>
  <si>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</si>
  <si>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</si>
  <si>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</si>
  <si>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</si>
  <si>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</si>
  <si>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</si>
  <si>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</si>
  <si>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</si>
  <si>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</si>
  <si>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</si>
  <si>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</si>
  <si>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</si>
  <si>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</si>
  <si>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</si>
  <si>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</si>
  <si>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</si>
  <si>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</si>
  <si>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</si>
  <si>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</si>
  <si>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</si>
  <si>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</si>
  <si>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</si>
  <si>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</si>
  <si>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</si>
  <si>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</si>
  <si>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</si>
  <si>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</si>
  <si>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</si>
  <si>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</si>
  <si>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</si>
  <si>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</si>
  <si>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</si>
  <si>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</si>
  <si>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</si>
  <si>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</si>
  <si>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</si>
  <si>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</si>
  <si>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</si>
  <si>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</si>
  <si>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</si>
  <si>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</si>
  <si>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</si>
  <si>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</si>
  <si>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</si>
  <si>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</si>
  <si>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</si>
  <si>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</si>
  <si>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</si>
  <si>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</si>
  <si>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</si>
  <si>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</si>
  <si>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</si>
  <si>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</si>
  <si>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</si>
  <si>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</si>
  <si>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</si>
  <si>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</si>
  <si>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</si>
  <si>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</si>
  <si>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</si>
  <si>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</si>
  <si>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</si>
  <si>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</si>
  <si>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</si>
  <si>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</si>
  <si>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</si>
  <si>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</si>
  <si>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</si>
  <si>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</si>
  <si>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</si>
  <si>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</si>
  <si>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</si>
  <si>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</si>
  <si>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</si>
  <si>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</si>
  <si>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</si>
  <si>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</si>
  <si>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</si>
  <si>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</si>
  <si>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</si>
  <si>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</si>
  <si>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</si>
  <si>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</si>
  <si>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</si>
  <si>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</si>
  <si>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</si>
  <si>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</si>
  <si>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</si>
  <si>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</si>
  <si>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</si>
  <si>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</si>
  <si>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</si>
  <si>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</si>
  <si>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</si>
  <si>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</si>
  <si>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</si>
  <si>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</si>
  <si>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</si>
  <si>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</si>
  <si>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</si>
  <si>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</si>
  <si>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</si>
  <si>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</si>
  <si>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</si>
  <si>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</si>
  <si>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</si>
  <si>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</si>
  <si>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</si>
  <si>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</si>
  <si>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</si>
  <si>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</si>
  <si>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</si>
  <si>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</si>
  <si>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</si>
  <si>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</si>
  <si>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</si>
  <si>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</si>
  <si>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</si>
  <si>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</si>
  <si>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</si>
  <si>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</si>
  <si>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</si>
  <si>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</si>
  <si>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</si>
  <si>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</si>
  <si>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</si>
  <si>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</si>
  <si>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</si>
  <si>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</si>
  <si>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</si>
  <si>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</si>
  <si>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</si>
  <si>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50</t>
  </si>
  <si>
    <t>5 (N-ORI)</t>
  </si>
  <si>
    <t>ADOLFREDO FLOREZ</t>
  </si>
  <si>
    <t xml:space="preserve">VOL MAX </t>
  </si>
  <si>
    <t>JHONY NAVARRO</t>
  </si>
  <si>
    <t>JULIO VASQUEZ</t>
  </si>
  <si>
    <t>9:00  - 10:00</t>
  </si>
  <si>
    <t>GEOVANNIS GONZALEZ</t>
  </si>
  <si>
    <t>11:00- 12:00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</si>
</sst>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95</c:v>
                </c:pt>
                <c:pt idx="1">
                  <c:v>101</c:v>
                </c:pt>
                <c:pt idx="2">
                  <c:v>105.5</c:v>
                </c:pt>
                <c:pt idx="3">
                  <c:v>127</c:v>
                </c:pt>
                <c:pt idx="4">
                  <c:v>66.5</c:v>
                </c:pt>
                <c:pt idx="5">
                  <c:v>127</c:v>
                </c:pt>
                <c:pt idx="6">
                  <c:v>92</c:v>
                </c:pt>
                <c:pt idx="7">
                  <c:v>81.5</c:v>
                </c:pt>
                <c:pt idx="8">
                  <c:v>115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556584"/>
        <c:axId val="225557368"/>
      </c:barChart>
      <c:catAx>
        <c:axId val="22555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55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</c:v>
                </c:pt>
                <c:pt idx="1">
                  <c:v>131</c:v>
                </c:pt>
                <c:pt idx="2">
                  <c:v>101</c:v>
                </c:pt>
                <c:pt idx="3">
                  <c:v>106.5</c:v>
                </c:pt>
                <c:pt idx="4">
                  <c:v>118</c:v>
                </c:pt>
                <c:pt idx="5">
                  <c:v>92.5</c:v>
                </c:pt>
                <c:pt idx="6">
                  <c:v>85.5</c:v>
                </c:pt>
                <c:pt idx="7">
                  <c:v>91</c:v>
                </c:pt>
                <c:pt idx="8">
                  <c:v>97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1853776"/>
        <c:axId val="261854168"/>
      </c:barChart>
      <c:catAx>
        <c:axId val="26185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5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103.5</c:v>
                </c:pt>
                <c:pt idx="1">
                  <c:v>103.5</c:v>
                </c:pt>
                <c:pt idx="2">
                  <c:v>101</c:v>
                </c:pt>
                <c:pt idx="3">
                  <c:v>122.5</c:v>
                </c:pt>
                <c:pt idx="4">
                  <c:v>94.5</c:v>
                </c:pt>
                <c:pt idx="5">
                  <c:v>71.5</c:v>
                </c:pt>
                <c:pt idx="6">
                  <c:v>86.5</c:v>
                </c:pt>
                <c:pt idx="7">
                  <c:v>83.5</c:v>
                </c:pt>
                <c:pt idx="8">
                  <c:v>80</c:v>
                </c:pt>
                <c:pt idx="9">
                  <c:v>84</c:v>
                </c:pt>
                <c:pt idx="10">
                  <c:v>92.5</c:v>
                </c:pt>
                <c:pt idx="11">
                  <c:v>78</c:v>
                </c:pt>
                <c:pt idx="12">
                  <c:v>59</c:v>
                </c:pt>
                <c:pt idx="13">
                  <c:v>66</c:v>
                </c:pt>
                <c:pt idx="14">
                  <c:v>84.5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1854952"/>
        <c:axId val="261855344"/>
      </c:barChart>
      <c:catAx>
        <c:axId val="26185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5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</c:v>
                </c:pt>
                <c:pt idx="1">
                  <c:v>75.5</c:v>
                </c:pt>
                <c:pt idx="2">
                  <c:v>77</c:v>
                </c:pt>
                <c:pt idx="3">
                  <c:v>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1856128"/>
        <c:axId val="261856520"/>
      </c:barChart>
      <c:catAx>
        <c:axId val="261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5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322</c:v>
                </c:pt>
                <c:pt idx="1">
                  <c:v>343</c:v>
                </c:pt>
                <c:pt idx="2">
                  <c:v>369</c:v>
                </c:pt>
                <c:pt idx="3">
                  <c:v>376.5</c:v>
                </c:pt>
                <c:pt idx="4">
                  <c:v>328.5</c:v>
                </c:pt>
                <c:pt idx="5">
                  <c:v>380</c:v>
                </c:pt>
                <c:pt idx="6">
                  <c:v>355</c:v>
                </c:pt>
                <c:pt idx="7">
                  <c:v>351</c:v>
                </c:pt>
                <c:pt idx="8">
                  <c:v>361</c:v>
                </c:pt>
                <c:pt idx="9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221536"/>
        <c:axId val="263221928"/>
      </c:barChart>
      <c:catAx>
        <c:axId val="26322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398</c:v>
                </c:pt>
                <c:pt idx="1">
                  <c:v>375</c:v>
                </c:pt>
                <c:pt idx="2">
                  <c:v>344.5</c:v>
                </c:pt>
                <c:pt idx="3">
                  <c:v>267.5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222712"/>
        <c:axId val="263223104"/>
      </c:barChart>
      <c:catAx>
        <c:axId val="26322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346.5</c:v>
                </c:pt>
                <c:pt idx="1">
                  <c:v>352.5</c:v>
                </c:pt>
                <c:pt idx="2">
                  <c:v>342.5</c:v>
                </c:pt>
                <c:pt idx="3">
                  <c:v>323.5</c:v>
                </c:pt>
                <c:pt idx="4">
                  <c:v>336</c:v>
                </c:pt>
                <c:pt idx="5">
                  <c:v>312</c:v>
                </c:pt>
                <c:pt idx="6">
                  <c:v>312.5</c:v>
                </c:pt>
                <c:pt idx="7">
                  <c:v>286</c:v>
                </c:pt>
                <c:pt idx="8">
                  <c:v>288.5</c:v>
                </c:pt>
                <c:pt idx="9">
                  <c:v>278.5</c:v>
                </c:pt>
                <c:pt idx="10">
                  <c:v>300</c:v>
                </c:pt>
                <c:pt idx="11">
                  <c:v>361.5</c:v>
                </c:pt>
                <c:pt idx="12">
                  <c:v>342</c:v>
                </c:pt>
                <c:pt idx="13">
                  <c:v>328.5</c:v>
                </c:pt>
                <c:pt idx="14">
                  <c:v>327</c:v>
                </c:pt>
                <c:pt idx="15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223888"/>
        <c:axId val="263224280"/>
      </c:barChart>
      <c:catAx>
        <c:axId val="26322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22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428.5</c:v>
                </c:pt>
                <c:pt idx="4">
                  <c:v>400</c:v>
                </c:pt>
                <c:pt idx="5">
                  <c:v>426</c:v>
                </c:pt>
                <c:pt idx="6">
                  <c:v>412.5</c:v>
                </c:pt>
                <c:pt idx="7">
                  <c:v>367</c:v>
                </c:pt>
                <c:pt idx="8">
                  <c:v>415.5</c:v>
                </c:pt>
                <c:pt idx="9">
                  <c:v>380</c:v>
                </c:pt>
                <c:pt idx="13">
                  <c:v>337</c:v>
                </c:pt>
                <c:pt idx="14">
                  <c:v>322.5</c:v>
                </c:pt>
                <c:pt idx="15">
                  <c:v>301</c:v>
                </c:pt>
                <c:pt idx="16">
                  <c:v>280.5</c:v>
                </c:pt>
                <c:pt idx="17">
                  <c:v>305</c:v>
                </c:pt>
                <c:pt idx="18">
                  <c:v>317</c:v>
                </c:pt>
                <c:pt idx="19">
                  <c:v>336</c:v>
                </c:pt>
                <c:pt idx="20">
                  <c:v>353.5</c:v>
                </c:pt>
                <c:pt idx="21">
                  <c:v>395.5</c:v>
                </c:pt>
                <c:pt idx="22">
                  <c:v>415</c:v>
                </c:pt>
                <c:pt idx="23">
                  <c:v>412.5</c:v>
                </c:pt>
                <c:pt idx="24">
                  <c:v>394</c:v>
                </c:pt>
                <c:pt idx="25">
                  <c:v>327.5</c:v>
                </c:pt>
                <c:pt idx="29">
                  <c:v>420.5</c:v>
                </c:pt>
                <c:pt idx="30">
                  <c:v>275</c:v>
                </c:pt>
                <c:pt idx="31">
                  <c:v>156</c:v>
                </c:pt>
                <c:pt idx="32">
                  <c:v>48.5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645</c:v>
                </c:pt>
                <c:pt idx="4">
                  <c:v>651.5</c:v>
                </c:pt>
                <c:pt idx="5">
                  <c:v>652</c:v>
                </c:pt>
                <c:pt idx="6">
                  <c:v>633.5</c:v>
                </c:pt>
                <c:pt idx="7">
                  <c:v>636</c:v>
                </c:pt>
                <c:pt idx="8">
                  <c:v>607</c:v>
                </c:pt>
                <c:pt idx="9">
                  <c:v>610.5</c:v>
                </c:pt>
                <c:pt idx="13">
                  <c:v>578.5</c:v>
                </c:pt>
                <c:pt idx="14">
                  <c:v>584.5</c:v>
                </c:pt>
                <c:pt idx="15">
                  <c:v>574</c:v>
                </c:pt>
                <c:pt idx="16">
                  <c:v>595</c:v>
                </c:pt>
                <c:pt idx="17">
                  <c:v>565</c:v>
                </c:pt>
                <c:pt idx="18">
                  <c:v>539</c:v>
                </c:pt>
                <c:pt idx="19">
                  <c:v>507</c:v>
                </c:pt>
                <c:pt idx="20">
                  <c:v>474.5</c:v>
                </c:pt>
                <c:pt idx="21">
                  <c:v>491</c:v>
                </c:pt>
                <c:pt idx="22">
                  <c:v>520</c:v>
                </c:pt>
                <c:pt idx="23">
                  <c:v>575.5</c:v>
                </c:pt>
                <c:pt idx="24">
                  <c:v>619</c:v>
                </c:pt>
                <c:pt idx="25">
                  <c:v>610.5</c:v>
                </c:pt>
                <c:pt idx="29">
                  <c:v>605</c:v>
                </c:pt>
                <c:pt idx="30">
                  <c:v>464.5</c:v>
                </c:pt>
                <c:pt idx="31">
                  <c:v>300</c:v>
                </c:pt>
                <c:pt idx="32">
                  <c:v>140.5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337</c:v>
                </c:pt>
                <c:pt idx="4">
                  <c:v>365.5</c:v>
                </c:pt>
                <c:pt idx="5">
                  <c:v>376</c:v>
                </c:pt>
                <c:pt idx="6">
                  <c:v>394</c:v>
                </c:pt>
                <c:pt idx="7">
                  <c:v>411.5</c:v>
                </c:pt>
                <c:pt idx="8">
                  <c:v>424.5</c:v>
                </c:pt>
                <c:pt idx="9">
                  <c:v>442</c:v>
                </c:pt>
                <c:pt idx="13">
                  <c:v>449.5</c:v>
                </c:pt>
                <c:pt idx="14">
                  <c:v>447.5</c:v>
                </c:pt>
                <c:pt idx="15">
                  <c:v>439</c:v>
                </c:pt>
                <c:pt idx="16">
                  <c:v>408.5</c:v>
                </c:pt>
                <c:pt idx="17">
                  <c:v>376.5</c:v>
                </c:pt>
                <c:pt idx="18">
                  <c:v>343</c:v>
                </c:pt>
                <c:pt idx="19">
                  <c:v>322.5</c:v>
                </c:pt>
                <c:pt idx="20">
                  <c:v>325</c:v>
                </c:pt>
                <c:pt idx="21">
                  <c:v>342</c:v>
                </c:pt>
                <c:pt idx="22">
                  <c:v>347</c:v>
                </c:pt>
                <c:pt idx="23">
                  <c:v>344</c:v>
                </c:pt>
                <c:pt idx="24">
                  <c:v>346</c:v>
                </c:pt>
                <c:pt idx="25">
                  <c:v>333</c:v>
                </c:pt>
                <c:pt idx="29">
                  <c:v>359.5</c:v>
                </c:pt>
                <c:pt idx="30">
                  <c:v>247.5</c:v>
                </c:pt>
                <c:pt idx="31">
                  <c:v>156</c:v>
                </c:pt>
                <c:pt idx="32">
                  <c:v>78.5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1410.5</c:v>
                </c:pt>
                <c:pt idx="4">
                  <c:v>1417</c:v>
                </c:pt>
                <c:pt idx="5">
                  <c:v>1454</c:v>
                </c:pt>
                <c:pt idx="6">
                  <c:v>1440</c:v>
                </c:pt>
                <c:pt idx="7">
                  <c:v>1414.5</c:v>
                </c:pt>
                <c:pt idx="8">
                  <c:v>1447</c:v>
                </c:pt>
                <c:pt idx="9">
                  <c:v>1432.5</c:v>
                </c:pt>
                <c:pt idx="13">
                  <c:v>1365</c:v>
                </c:pt>
                <c:pt idx="14">
                  <c:v>1354.5</c:v>
                </c:pt>
                <c:pt idx="15">
                  <c:v>1314</c:v>
                </c:pt>
                <c:pt idx="16">
                  <c:v>1284</c:v>
                </c:pt>
                <c:pt idx="17">
                  <c:v>1246.5</c:v>
                </c:pt>
                <c:pt idx="18">
                  <c:v>1199</c:v>
                </c:pt>
                <c:pt idx="19">
                  <c:v>1165.5</c:v>
                </c:pt>
                <c:pt idx="20">
                  <c:v>1153</c:v>
                </c:pt>
                <c:pt idx="21">
                  <c:v>1228.5</c:v>
                </c:pt>
                <c:pt idx="22">
                  <c:v>1282</c:v>
                </c:pt>
                <c:pt idx="23">
                  <c:v>1332</c:v>
                </c:pt>
                <c:pt idx="24">
                  <c:v>1359</c:v>
                </c:pt>
                <c:pt idx="25">
                  <c:v>1271</c:v>
                </c:pt>
                <c:pt idx="29">
                  <c:v>1385</c:v>
                </c:pt>
                <c:pt idx="30">
                  <c:v>987</c:v>
                </c:pt>
                <c:pt idx="31">
                  <c:v>612</c:v>
                </c:pt>
                <c:pt idx="32">
                  <c:v>267.5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799424"/>
        <c:axId val="263799816"/>
      </c:lineChart>
      <c:catAx>
        <c:axId val="263799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379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99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3799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88.5</c:v>
                </c:pt>
                <c:pt idx="1">
                  <c:v>88</c:v>
                </c:pt>
                <c:pt idx="2">
                  <c:v>97.5</c:v>
                </c:pt>
                <c:pt idx="3">
                  <c:v>63</c:v>
                </c:pt>
                <c:pt idx="4">
                  <c:v>74</c:v>
                </c:pt>
                <c:pt idx="5">
                  <c:v>66.5</c:v>
                </c:pt>
                <c:pt idx="6">
                  <c:v>77</c:v>
                </c:pt>
                <c:pt idx="7">
                  <c:v>87.5</c:v>
                </c:pt>
                <c:pt idx="8">
                  <c:v>86</c:v>
                </c:pt>
                <c:pt idx="9">
                  <c:v>85.5</c:v>
                </c:pt>
                <c:pt idx="10">
                  <c:v>94.5</c:v>
                </c:pt>
                <c:pt idx="11">
                  <c:v>129.5</c:v>
                </c:pt>
                <c:pt idx="12">
                  <c:v>105.5</c:v>
                </c:pt>
                <c:pt idx="13">
                  <c:v>83</c:v>
                </c:pt>
                <c:pt idx="14">
                  <c:v>76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556976"/>
        <c:axId val="225558152"/>
      </c:barChart>
      <c:catAx>
        <c:axId val="22555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55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145.5</c:v>
                </c:pt>
                <c:pt idx="1">
                  <c:v>119</c:v>
                </c:pt>
                <c:pt idx="2">
                  <c:v>107.5</c:v>
                </c:pt>
                <c:pt idx="3">
                  <c:v>48.5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558936"/>
        <c:axId val="225559328"/>
      </c:barChart>
      <c:catAx>
        <c:axId val="22555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55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55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159.5</c:v>
                </c:pt>
                <c:pt idx="1">
                  <c:v>156.5</c:v>
                </c:pt>
                <c:pt idx="2">
                  <c:v>171.5</c:v>
                </c:pt>
                <c:pt idx="3">
                  <c:v>157.5</c:v>
                </c:pt>
                <c:pt idx="4">
                  <c:v>166</c:v>
                </c:pt>
                <c:pt idx="5">
                  <c:v>157</c:v>
                </c:pt>
                <c:pt idx="6">
                  <c:v>153</c:v>
                </c:pt>
                <c:pt idx="7">
                  <c:v>160</c:v>
                </c:pt>
                <c:pt idx="8">
                  <c:v>137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401824"/>
        <c:axId val="258401040"/>
      </c:barChart>
      <c:catAx>
        <c:axId val="25840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0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40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40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140.5</c:v>
                </c:pt>
                <c:pt idx="1">
                  <c:v>164.5</c:v>
                </c:pt>
                <c:pt idx="2">
                  <c:v>159.5</c:v>
                </c:pt>
                <c:pt idx="3">
                  <c:v>140.5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399864"/>
        <c:axId val="258399472"/>
      </c:barChart>
      <c:catAx>
        <c:axId val="25839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9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9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39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140</c:v>
                </c:pt>
                <c:pt idx="1">
                  <c:v>156</c:v>
                </c:pt>
                <c:pt idx="2">
                  <c:v>130</c:v>
                </c:pt>
                <c:pt idx="3">
                  <c:v>152.5</c:v>
                </c:pt>
                <c:pt idx="4">
                  <c:v>146</c:v>
                </c:pt>
                <c:pt idx="5">
                  <c:v>145.5</c:v>
                </c:pt>
                <c:pt idx="6">
                  <c:v>151</c:v>
                </c:pt>
                <c:pt idx="7">
                  <c:v>122.5</c:v>
                </c:pt>
                <c:pt idx="8">
                  <c:v>120</c:v>
                </c:pt>
                <c:pt idx="9">
                  <c:v>113.5</c:v>
                </c:pt>
                <c:pt idx="10">
                  <c:v>118.5</c:v>
                </c:pt>
                <c:pt idx="11">
                  <c:v>139</c:v>
                </c:pt>
                <c:pt idx="12">
                  <c:v>149</c:v>
                </c:pt>
                <c:pt idx="13">
                  <c:v>169</c:v>
                </c:pt>
                <c:pt idx="14">
                  <c:v>162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313856"/>
        <c:axId val="262314248"/>
      </c:barChart>
      <c:catAx>
        <c:axId val="26231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1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67.5</c:v>
                </c:pt>
                <c:pt idx="1">
                  <c:v>85.5</c:v>
                </c:pt>
                <c:pt idx="2">
                  <c:v>92</c:v>
                </c:pt>
                <c:pt idx="3">
                  <c:v>92</c:v>
                </c:pt>
                <c:pt idx="4">
                  <c:v>96</c:v>
                </c:pt>
                <c:pt idx="5">
                  <c:v>96</c:v>
                </c:pt>
                <c:pt idx="6">
                  <c:v>110</c:v>
                </c:pt>
                <c:pt idx="7">
                  <c:v>109.5</c:v>
                </c:pt>
                <c:pt idx="8">
                  <c:v>109</c:v>
                </c:pt>
                <c:pt idx="9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315032"/>
        <c:axId val="262315424"/>
      </c:barChart>
      <c:catAx>
        <c:axId val="26231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1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112</c:v>
                </c:pt>
                <c:pt idx="1">
                  <c:v>91.5</c:v>
                </c:pt>
                <c:pt idx="2">
                  <c:v>77.5</c:v>
                </c:pt>
                <c:pt idx="3">
                  <c:v>78.5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316208"/>
        <c:axId val="262316600"/>
      </c:barChart>
      <c:catAx>
        <c:axId val="26231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1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118</c:v>
                </c:pt>
                <c:pt idx="1">
                  <c:v>108.5</c:v>
                </c:pt>
                <c:pt idx="2">
                  <c:v>115</c:v>
                </c:pt>
                <c:pt idx="3">
                  <c:v>108</c:v>
                </c:pt>
                <c:pt idx="4">
                  <c:v>116</c:v>
                </c:pt>
                <c:pt idx="5">
                  <c:v>100</c:v>
                </c:pt>
                <c:pt idx="6">
                  <c:v>84.5</c:v>
                </c:pt>
                <c:pt idx="7">
                  <c:v>76</c:v>
                </c:pt>
                <c:pt idx="8">
                  <c:v>82.5</c:v>
                </c:pt>
                <c:pt idx="9">
                  <c:v>79.5</c:v>
                </c:pt>
                <c:pt idx="10">
                  <c:v>87</c:v>
                </c:pt>
                <c:pt idx="11">
                  <c:v>93</c:v>
                </c:pt>
                <c:pt idx="12">
                  <c:v>87.5</c:v>
                </c:pt>
                <c:pt idx="13">
                  <c:v>76.5</c:v>
                </c:pt>
                <c:pt idx="14">
                  <c:v>89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317384"/>
        <c:axId val="261852992"/>
      </c:barChart>
      <c:catAx>
        <c:axId val="26231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18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5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31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4550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44006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</v>
      </c>
      <c r="C10" s="46">
        <v>84</v>
      </c>
      <c r="D10" s="46">
        <v>1</v>
      </c>
      <c r="E10" s="46">
        <v>3</v>
      </c>
      <c r="F10" s="6">
        <f t="shared" ref="F10:F22" si="0">B10*0.5+C10*1+D10*2+E10*2.5</f>
        <v>95</v>
      </c>
      <c r="G10" s="2"/>
      <c r="H10" s="19" t="s">
        <v>4</v>
      </c>
      <c r="I10" s="46">
        <v>2</v>
      </c>
      <c r="J10" s="46">
        <v>57</v>
      </c>
      <c r="K10" s="46">
        <v>0</v>
      </c>
      <c r="L10" s="46">
        <v>2</v>
      </c>
      <c r="M10" s="6">
        <f t="shared" ref="M10:M22" si="1">I10*0.5+J10*1+K10*2+L10*2.5</f>
        <v>63</v>
      </c>
      <c r="N10" s="9">
        <f>F20+F21+F22+M10</f>
        <v>337</v>
      </c>
      <c r="O10" s="19" t="s">
        <v>43</v>
      </c>
      <c r="P10" s="46">
        <v>4</v>
      </c>
      <c r="Q10" s="46">
        <v>112</v>
      </c>
      <c r="R10" s="46">
        <v>2</v>
      </c>
      <c r="S10" s="46">
        <v>11</v>
      </c>
      <c r="T10" s="6">
        <f t="shared" ref="T10:T21" si="2">P10*0.5+Q10*1+R10*2+S10*2.5</f>
        <v>145.5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90</v>
      </c>
      <c r="D11" s="46">
        <v>0</v>
      </c>
      <c r="E11" s="46">
        <v>4</v>
      </c>
      <c r="F11" s="6">
        <f t="shared" si="0"/>
        <v>101</v>
      </c>
      <c r="G11" s="2"/>
      <c r="H11" s="19" t="s">
        <v>5</v>
      </c>
      <c r="I11" s="46">
        <v>2</v>
      </c>
      <c r="J11" s="46">
        <v>63</v>
      </c>
      <c r="K11" s="46">
        <v>0</v>
      </c>
      <c r="L11" s="46">
        <v>4</v>
      </c>
      <c r="M11" s="6">
        <f t="shared" si="1"/>
        <v>74</v>
      </c>
      <c r="N11" s="9">
        <f>F21+F22+M10+M11</f>
        <v>322.5</v>
      </c>
      <c r="O11" s="19" t="s">
        <v>44</v>
      </c>
      <c r="P11" s="46">
        <v>3</v>
      </c>
      <c r="Q11" s="46">
        <v>110</v>
      </c>
      <c r="R11" s="46">
        <v>0</v>
      </c>
      <c r="S11" s="46">
        <v>3</v>
      </c>
      <c r="T11" s="6">
        <f t="shared" si="2"/>
        <v>119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93</v>
      </c>
      <c r="D12" s="46">
        <v>0</v>
      </c>
      <c r="E12" s="46">
        <v>5</v>
      </c>
      <c r="F12" s="6">
        <f t="shared" si="0"/>
        <v>105.5</v>
      </c>
      <c r="G12" s="2"/>
      <c r="H12" s="19" t="s">
        <v>6</v>
      </c>
      <c r="I12" s="46">
        <v>0</v>
      </c>
      <c r="J12" s="46">
        <v>59</v>
      </c>
      <c r="K12" s="46">
        <v>0</v>
      </c>
      <c r="L12" s="46">
        <v>3</v>
      </c>
      <c r="M12" s="6">
        <f t="shared" si="1"/>
        <v>66.5</v>
      </c>
      <c r="N12" s="2">
        <f>F22+M10+M11+M12</f>
        <v>301</v>
      </c>
      <c r="O12" s="19" t="s">
        <v>32</v>
      </c>
      <c r="P12" s="46">
        <v>2</v>
      </c>
      <c r="Q12" s="46">
        <v>99</v>
      </c>
      <c r="R12" s="46">
        <v>0</v>
      </c>
      <c r="S12" s="46">
        <v>3</v>
      </c>
      <c r="T12" s="6">
        <f t="shared" si="2"/>
        <v>107.5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107</v>
      </c>
      <c r="D13" s="46">
        <v>3</v>
      </c>
      <c r="E13" s="46">
        <v>5</v>
      </c>
      <c r="F13" s="6">
        <f t="shared" si="0"/>
        <v>127</v>
      </c>
      <c r="G13" s="2">
        <f t="shared" ref="G13:G19" si="3">F10+F11+F12+F13</f>
        <v>428.5</v>
      </c>
      <c r="H13" s="19" t="s">
        <v>7</v>
      </c>
      <c r="I13" s="46">
        <v>4</v>
      </c>
      <c r="J13" s="46">
        <v>63</v>
      </c>
      <c r="K13" s="46">
        <v>1</v>
      </c>
      <c r="L13" s="46">
        <v>4</v>
      </c>
      <c r="M13" s="6">
        <f t="shared" si="1"/>
        <v>77</v>
      </c>
      <c r="N13" s="2">
        <f t="shared" ref="N13:N18" si="4">M10+M11+M12+M13</f>
        <v>280.5</v>
      </c>
      <c r="O13" s="19" t="s">
        <v>33</v>
      </c>
      <c r="P13" s="46">
        <v>9</v>
      </c>
      <c r="Q13" s="46">
        <v>35</v>
      </c>
      <c r="R13" s="46">
        <v>2</v>
      </c>
      <c r="S13" s="46">
        <v>2</v>
      </c>
      <c r="T13" s="6">
        <f t="shared" si="2"/>
        <v>48.5</v>
      </c>
      <c r="U13" s="2">
        <f t="shared" ref="U13:U21" si="5">T10+T11+T12+T13</f>
        <v>420.5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66</v>
      </c>
      <c r="D14" s="46">
        <v>0</v>
      </c>
      <c r="E14" s="46">
        <v>0</v>
      </c>
      <c r="F14" s="6">
        <f t="shared" si="0"/>
        <v>66.5</v>
      </c>
      <c r="G14" s="2">
        <f>F11+F12+F13+F14</f>
        <v>400</v>
      </c>
      <c r="H14" s="19" t="s">
        <v>9</v>
      </c>
      <c r="I14" s="46">
        <v>6</v>
      </c>
      <c r="J14" s="46">
        <v>77</v>
      </c>
      <c r="K14" s="46">
        <v>0</v>
      </c>
      <c r="L14" s="46">
        <v>3</v>
      </c>
      <c r="M14" s="6">
        <f t="shared" si="1"/>
        <v>87.5</v>
      </c>
      <c r="N14" s="2">
        <f t="shared" si="4"/>
        <v>305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275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106</v>
      </c>
      <c r="D15" s="46">
        <v>3</v>
      </c>
      <c r="E15" s="46">
        <v>5</v>
      </c>
      <c r="F15" s="6">
        <f t="shared" si="0"/>
        <v>127</v>
      </c>
      <c r="G15" s="2">
        <f t="shared" si="3"/>
        <v>426</v>
      </c>
      <c r="H15" s="19" t="s">
        <v>12</v>
      </c>
      <c r="I15" s="46">
        <v>4</v>
      </c>
      <c r="J15" s="46">
        <v>79</v>
      </c>
      <c r="K15" s="46">
        <v>0</v>
      </c>
      <c r="L15" s="46">
        <v>2</v>
      </c>
      <c r="M15" s="6">
        <f t="shared" si="1"/>
        <v>86</v>
      </c>
      <c r="N15" s="2">
        <f t="shared" si="4"/>
        <v>317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156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85</v>
      </c>
      <c r="D16" s="46">
        <v>0</v>
      </c>
      <c r="E16" s="46">
        <v>2</v>
      </c>
      <c r="F16" s="6">
        <f t="shared" si="0"/>
        <v>92</v>
      </c>
      <c r="G16" s="2">
        <f t="shared" si="3"/>
        <v>412.5</v>
      </c>
      <c r="H16" s="19" t="s">
        <v>15</v>
      </c>
      <c r="I16" s="46">
        <v>2</v>
      </c>
      <c r="J16" s="46">
        <v>82</v>
      </c>
      <c r="K16" s="46">
        <v>0</v>
      </c>
      <c r="L16" s="46">
        <v>1</v>
      </c>
      <c r="M16" s="6">
        <f t="shared" si="1"/>
        <v>85.5</v>
      </c>
      <c r="N16" s="2">
        <f t="shared" si="4"/>
        <v>336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48.5</v>
      </c>
      <c r="AB16" s="81">
        <v>270.5</v>
      </c>
    </row>
    <row r="17" spans="1:28" ht="24" customHeight="1" x14ac:dyDescent="0.2">
      <c r="A17" s="18" t="s">
        <v>40</v>
      </c>
      <c r="B17" s="46">
        <v>2</v>
      </c>
      <c r="C17" s="46">
        <v>63</v>
      </c>
      <c r="D17" s="46">
        <v>0</v>
      </c>
      <c r="E17" s="46">
        <v>7</v>
      </c>
      <c r="F17" s="6">
        <f t="shared" si="0"/>
        <v>81.5</v>
      </c>
      <c r="G17" s="2">
        <f t="shared" si="3"/>
        <v>367</v>
      </c>
      <c r="H17" s="19" t="s">
        <v>18</v>
      </c>
      <c r="I17" s="46">
        <v>4</v>
      </c>
      <c r="J17" s="46">
        <v>80</v>
      </c>
      <c r="K17" s="46">
        <v>0</v>
      </c>
      <c r="L17" s="46">
        <v>5</v>
      </c>
      <c r="M17" s="6">
        <f t="shared" si="1"/>
        <v>94.5</v>
      </c>
      <c r="N17" s="2">
        <f t="shared" si="4"/>
        <v>353.5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78</v>
      </c>
      <c r="D18" s="46">
        <v>1</v>
      </c>
      <c r="E18" s="46">
        <v>13</v>
      </c>
      <c r="F18" s="6">
        <f t="shared" si="0"/>
        <v>115</v>
      </c>
      <c r="G18" s="2">
        <f t="shared" si="3"/>
        <v>415.5</v>
      </c>
      <c r="H18" s="19" t="s">
        <v>20</v>
      </c>
      <c r="I18" s="46">
        <v>6</v>
      </c>
      <c r="J18" s="46">
        <v>89</v>
      </c>
      <c r="K18" s="46">
        <v>0</v>
      </c>
      <c r="L18" s="46">
        <v>15</v>
      </c>
      <c r="M18" s="6">
        <f t="shared" si="1"/>
        <v>129.5</v>
      </c>
      <c r="N18" s="2">
        <f t="shared" si="4"/>
        <v>395.5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73</v>
      </c>
      <c r="D19" s="47">
        <v>0</v>
      </c>
      <c r="E19" s="47">
        <v>7</v>
      </c>
      <c r="F19" s="7">
        <f t="shared" si="0"/>
        <v>91.5</v>
      </c>
      <c r="G19" s="3">
        <f t="shared" si="3"/>
        <v>380</v>
      </c>
      <c r="H19" s="20" t="s">
        <v>22</v>
      </c>
      <c r="I19" s="45">
        <v>2</v>
      </c>
      <c r="J19" s="45">
        <v>82</v>
      </c>
      <c r="K19" s="45">
        <v>0</v>
      </c>
      <c r="L19" s="45">
        <v>9</v>
      </c>
      <c r="M19" s="6">
        <f t="shared" si="1"/>
        <v>105.5</v>
      </c>
      <c r="N19" s="2">
        <f>M16+M17+M18+M19</f>
        <v>415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77</v>
      </c>
      <c r="D20" s="45">
        <v>0</v>
      </c>
      <c r="E20" s="45">
        <v>4</v>
      </c>
      <c r="F20" s="8">
        <f t="shared" si="0"/>
        <v>88.5</v>
      </c>
      <c r="G20" s="35"/>
      <c r="H20" s="19" t="s">
        <v>24</v>
      </c>
      <c r="I20" s="46">
        <v>3</v>
      </c>
      <c r="J20" s="46">
        <v>64</v>
      </c>
      <c r="K20" s="46">
        <v>0</v>
      </c>
      <c r="L20" s="46">
        <v>7</v>
      </c>
      <c r="M20" s="8">
        <f t="shared" si="1"/>
        <v>83</v>
      </c>
      <c r="N20" s="2">
        <f>M17+M18+M19+M20</f>
        <v>412.5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73</v>
      </c>
      <c r="D21" s="46">
        <v>0</v>
      </c>
      <c r="E21" s="46">
        <v>5</v>
      </c>
      <c r="F21" s="6">
        <f t="shared" si="0"/>
        <v>88</v>
      </c>
      <c r="G21" s="36"/>
      <c r="H21" s="20" t="s">
        <v>25</v>
      </c>
      <c r="I21" s="46">
        <v>6</v>
      </c>
      <c r="J21" s="46">
        <v>68</v>
      </c>
      <c r="K21" s="46">
        <v>0</v>
      </c>
      <c r="L21" s="46">
        <v>2</v>
      </c>
      <c r="M21" s="6">
        <f t="shared" si="1"/>
        <v>76</v>
      </c>
      <c r="N21" s="2">
        <f>M18+M19+M20+M21</f>
        <v>394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81</v>
      </c>
      <c r="D22" s="46">
        <v>0</v>
      </c>
      <c r="E22" s="46">
        <v>6</v>
      </c>
      <c r="F22" s="6">
        <f t="shared" si="0"/>
        <v>97.5</v>
      </c>
      <c r="G22" s="2"/>
      <c r="H22" s="21" t="s">
        <v>26</v>
      </c>
      <c r="I22" s="47">
        <v>2</v>
      </c>
      <c r="J22" s="47">
        <v>43</v>
      </c>
      <c r="K22" s="47">
        <v>2</v>
      </c>
      <c r="L22" s="47">
        <v>6</v>
      </c>
      <c r="M22" s="6">
        <f t="shared" si="1"/>
        <v>63</v>
      </c>
      <c r="N22" s="3">
        <f>M19+M20+M21+M22</f>
        <v>327.5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428.5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415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420.5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90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50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4550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150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44006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</v>
      </c>
      <c r="C10" s="46">
        <v>136</v>
      </c>
      <c r="D10" s="46">
        <v>1</v>
      </c>
      <c r="E10" s="46">
        <v>8</v>
      </c>
      <c r="F10" s="6">
        <f t="shared" ref="F10:F22" si="0">B10*0.5+C10*1+D10*2+E10*2.5</f>
        <v>159.5</v>
      </c>
      <c r="G10" s="2"/>
      <c r="H10" s="19" t="s">
        <v>4</v>
      </c>
      <c r="I10" s="46">
        <v>4</v>
      </c>
      <c r="J10" s="46">
        <v>133</v>
      </c>
      <c r="K10" s="46">
        <v>0</v>
      </c>
      <c r="L10" s="46">
        <v>7</v>
      </c>
      <c r="M10" s="6">
        <f t="shared" ref="M10:M22" si="1">I10*0.5+J10*1+K10*2+L10*2.5</f>
        <v>152.5</v>
      </c>
      <c r="N10" s="9">
        <f>F20+F21+F22+M10</f>
        <v>578.5</v>
      </c>
      <c r="O10" s="19" t="s">
        <v>43</v>
      </c>
      <c r="P10" s="46">
        <v>5</v>
      </c>
      <c r="Q10" s="46">
        <v>121</v>
      </c>
      <c r="R10" s="46">
        <v>1</v>
      </c>
      <c r="S10" s="46">
        <v>6</v>
      </c>
      <c r="T10" s="6">
        <f t="shared" ref="T10:T21" si="2">P10*0.5+Q10*1+R10*2+S10*2.5</f>
        <v>140.5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141</v>
      </c>
      <c r="D11" s="46">
        <v>0</v>
      </c>
      <c r="E11" s="46">
        <v>6</v>
      </c>
      <c r="F11" s="6">
        <f t="shared" si="0"/>
        <v>156.5</v>
      </c>
      <c r="G11" s="2"/>
      <c r="H11" s="19" t="s">
        <v>5</v>
      </c>
      <c r="I11" s="46">
        <v>5</v>
      </c>
      <c r="J11" s="46">
        <v>121</v>
      </c>
      <c r="K11" s="46">
        <v>0</v>
      </c>
      <c r="L11" s="46">
        <v>9</v>
      </c>
      <c r="M11" s="6">
        <f t="shared" si="1"/>
        <v>146</v>
      </c>
      <c r="N11" s="9">
        <f>F21+F22+M10+M11</f>
        <v>584.5</v>
      </c>
      <c r="O11" s="19" t="s">
        <v>44</v>
      </c>
      <c r="P11" s="46">
        <v>7</v>
      </c>
      <c r="Q11" s="46">
        <v>132</v>
      </c>
      <c r="R11" s="46">
        <v>2</v>
      </c>
      <c r="S11" s="46">
        <v>10</v>
      </c>
      <c r="T11" s="6">
        <f t="shared" si="2"/>
        <v>164.5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143</v>
      </c>
      <c r="D12" s="46">
        <v>0</v>
      </c>
      <c r="E12" s="46">
        <v>11</v>
      </c>
      <c r="F12" s="6">
        <f t="shared" si="0"/>
        <v>171.5</v>
      </c>
      <c r="G12" s="2"/>
      <c r="H12" s="19" t="s">
        <v>6</v>
      </c>
      <c r="I12" s="46">
        <v>2</v>
      </c>
      <c r="J12" s="46">
        <v>117</v>
      </c>
      <c r="K12" s="46">
        <v>0</v>
      </c>
      <c r="L12" s="46">
        <v>11</v>
      </c>
      <c r="M12" s="6">
        <f t="shared" si="1"/>
        <v>145.5</v>
      </c>
      <c r="N12" s="2">
        <f>F22+M10+M11+M12</f>
        <v>574</v>
      </c>
      <c r="O12" s="19" t="s">
        <v>32</v>
      </c>
      <c r="P12" s="46">
        <v>10</v>
      </c>
      <c r="Q12" s="46">
        <v>128</v>
      </c>
      <c r="R12" s="46">
        <v>2</v>
      </c>
      <c r="S12" s="46">
        <v>9</v>
      </c>
      <c r="T12" s="6">
        <f t="shared" si="2"/>
        <v>159.5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134</v>
      </c>
      <c r="D13" s="46">
        <v>0</v>
      </c>
      <c r="E13" s="46">
        <v>9</v>
      </c>
      <c r="F13" s="6">
        <f t="shared" si="0"/>
        <v>157.5</v>
      </c>
      <c r="G13" s="2">
        <f t="shared" ref="G13:G19" si="3">F10+F11+F12+F13</f>
        <v>645</v>
      </c>
      <c r="H13" s="19" t="s">
        <v>7</v>
      </c>
      <c r="I13" s="46">
        <v>6</v>
      </c>
      <c r="J13" s="46">
        <v>128</v>
      </c>
      <c r="K13" s="46">
        <v>0</v>
      </c>
      <c r="L13" s="46">
        <v>8</v>
      </c>
      <c r="M13" s="6">
        <f t="shared" si="1"/>
        <v>151</v>
      </c>
      <c r="N13" s="2">
        <f t="shared" ref="N13:N18" si="4">M10+M11+M12+M13</f>
        <v>595</v>
      </c>
      <c r="O13" s="19" t="s">
        <v>33</v>
      </c>
      <c r="P13" s="46">
        <v>9</v>
      </c>
      <c r="Q13" s="46">
        <v>116</v>
      </c>
      <c r="R13" s="46">
        <v>0</v>
      </c>
      <c r="S13" s="46">
        <v>8</v>
      </c>
      <c r="T13" s="6">
        <f t="shared" si="2"/>
        <v>140.5</v>
      </c>
      <c r="U13" s="2">
        <f t="shared" ref="U13:U21" si="5">T10+T11+T12+T13</f>
        <v>605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147</v>
      </c>
      <c r="D14" s="46">
        <v>1</v>
      </c>
      <c r="E14" s="46">
        <v>6</v>
      </c>
      <c r="F14" s="6">
        <f t="shared" si="0"/>
        <v>166</v>
      </c>
      <c r="G14" s="2">
        <f t="shared" si="3"/>
        <v>651.5</v>
      </c>
      <c r="H14" s="19" t="s">
        <v>9</v>
      </c>
      <c r="I14" s="46">
        <v>3</v>
      </c>
      <c r="J14" s="46">
        <v>111</v>
      </c>
      <c r="K14" s="46">
        <v>0</v>
      </c>
      <c r="L14" s="46">
        <v>4</v>
      </c>
      <c r="M14" s="6">
        <f t="shared" si="1"/>
        <v>122.5</v>
      </c>
      <c r="N14" s="2">
        <f t="shared" si="4"/>
        <v>565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464.5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139</v>
      </c>
      <c r="D15" s="46">
        <v>0</v>
      </c>
      <c r="E15" s="46">
        <v>6</v>
      </c>
      <c r="F15" s="6">
        <f t="shared" si="0"/>
        <v>157</v>
      </c>
      <c r="G15" s="2">
        <f t="shared" si="3"/>
        <v>652</v>
      </c>
      <c r="H15" s="19" t="s">
        <v>12</v>
      </c>
      <c r="I15" s="46">
        <v>4</v>
      </c>
      <c r="J15" s="46">
        <v>113</v>
      </c>
      <c r="K15" s="46">
        <v>0</v>
      </c>
      <c r="L15" s="46">
        <v>2</v>
      </c>
      <c r="M15" s="6">
        <f t="shared" si="1"/>
        <v>120</v>
      </c>
      <c r="N15" s="2">
        <f t="shared" si="4"/>
        <v>539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300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122</v>
      </c>
      <c r="D16" s="46">
        <v>1</v>
      </c>
      <c r="E16" s="46">
        <v>11</v>
      </c>
      <c r="F16" s="6">
        <f t="shared" si="0"/>
        <v>153</v>
      </c>
      <c r="G16" s="2">
        <f t="shared" si="3"/>
        <v>633.5</v>
      </c>
      <c r="H16" s="19" t="s">
        <v>15</v>
      </c>
      <c r="I16" s="46">
        <v>2</v>
      </c>
      <c r="J16" s="46">
        <v>105</v>
      </c>
      <c r="K16" s="46">
        <v>0</v>
      </c>
      <c r="L16" s="46">
        <v>3</v>
      </c>
      <c r="M16" s="6">
        <f t="shared" si="1"/>
        <v>113.5</v>
      </c>
      <c r="N16" s="2">
        <f t="shared" si="4"/>
        <v>507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140.5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127</v>
      </c>
      <c r="D17" s="46">
        <v>0</v>
      </c>
      <c r="E17" s="46">
        <v>12</v>
      </c>
      <c r="F17" s="6">
        <f t="shared" si="0"/>
        <v>160</v>
      </c>
      <c r="G17" s="2">
        <f t="shared" si="3"/>
        <v>636</v>
      </c>
      <c r="H17" s="19" t="s">
        <v>18</v>
      </c>
      <c r="I17" s="46">
        <v>3</v>
      </c>
      <c r="J17" s="46">
        <v>107</v>
      </c>
      <c r="K17" s="46">
        <v>0</v>
      </c>
      <c r="L17" s="46">
        <v>4</v>
      </c>
      <c r="M17" s="6">
        <f t="shared" si="1"/>
        <v>118.5</v>
      </c>
      <c r="N17" s="2">
        <f t="shared" si="4"/>
        <v>474.5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104</v>
      </c>
      <c r="D18" s="46">
        <v>1</v>
      </c>
      <c r="E18" s="46">
        <v>11</v>
      </c>
      <c r="F18" s="6">
        <f t="shared" si="0"/>
        <v>137</v>
      </c>
      <c r="G18" s="2">
        <f t="shared" si="3"/>
        <v>607</v>
      </c>
      <c r="H18" s="19" t="s">
        <v>20</v>
      </c>
      <c r="I18" s="46">
        <v>8</v>
      </c>
      <c r="J18" s="46">
        <v>116</v>
      </c>
      <c r="K18" s="46">
        <v>2</v>
      </c>
      <c r="L18" s="46">
        <v>6</v>
      </c>
      <c r="M18" s="6">
        <f t="shared" si="1"/>
        <v>139</v>
      </c>
      <c r="N18" s="2">
        <f t="shared" si="4"/>
        <v>491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131</v>
      </c>
      <c r="D19" s="47">
        <v>0</v>
      </c>
      <c r="E19" s="47">
        <v>11</v>
      </c>
      <c r="F19" s="7">
        <f t="shared" si="0"/>
        <v>160.5</v>
      </c>
      <c r="G19" s="3">
        <f t="shared" si="3"/>
        <v>610.5</v>
      </c>
      <c r="H19" s="20" t="s">
        <v>22</v>
      </c>
      <c r="I19" s="45">
        <v>4</v>
      </c>
      <c r="J19" s="45">
        <v>122</v>
      </c>
      <c r="K19" s="45">
        <v>0</v>
      </c>
      <c r="L19" s="45">
        <v>10</v>
      </c>
      <c r="M19" s="6">
        <f t="shared" si="1"/>
        <v>149</v>
      </c>
      <c r="N19" s="2">
        <f>M16+M17+M18+M19</f>
        <v>520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113</v>
      </c>
      <c r="D20" s="45">
        <v>0</v>
      </c>
      <c r="E20" s="45">
        <v>10</v>
      </c>
      <c r="F20" s="8">
        <f t="shared" si="0"/>
        <v>140</v>
      </c>
      <c r="G20" s="35"/>
      <c r="H20" s="19" t="s">
        <v>24</v>
      </c>
      <c r="I20" s="46">
        <v>6</v>
      </c>
      <c r="J20" s="46">
        <v>131</v>
      </c>
      <c r="K20" s="46">
        <v>5</v>
      </c>
      <c r="L20" s="46">
        <v>10</v>
      </c>
      <c r="M20" s="8">
        <f t="shared" si="1"/>
        <v>169</v>
      </c>
      <c r="N20" s="2">
        <f>M17+M18+M19+M20</f>
        <v>575.5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118</v>
      </c>
      <c r="D21" s="46">
        <v>0</v>
      </c>
      <c r="E21" s="46">
        <v>14</v>
      </c>
      <c r="F21" s="6">
        <f t="shared" si="0"/>
        <v>156</v>
      </c>
      <c r="G21" s="36"/>
      <c r="H21" s="20" t="s">
        <v>25</v>
      </c>
      <c r="I21" s="46">
        <v>8</v>
      </c>
      <c r="J21" s="46">
        <v>124</v>
      </c>
      <c r="K21" s="46">
        <v>2</v>
      </c>
      <c r="L21" s="46">
        <v>12</v>
      </c>
      <c r="M21" s="6">
        <f t="shared" si="1"/>
        <v>162</v>
      </c>
      <c r="N21" s="2">
        <f>M18+M19+M20+M21</f>
        <v>619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106</v>
      </c>
      <c r="D22" s="46">
        <v>0</v>
      </c>
      <c r="E22" s="46">
        <v>9</v>
      </c>
      <c r="F22" s="6">
        <f t="shared" si="0"/>
        <v>130</v>
      </c>
      <c r="G22" s="2"/>
      <c r="H22" s="21" t="s">
        <v>26</v>
      </c>
      <c r="I22" s="47">
        <v>6</v>
      </c>
      <c r="J22" s="47">
        <v>105</v>
      </c>
      <c r="K22" s="47">
        <v>0</v>
      </c>
      <c r="L22" s="47">
        <v>9</v>
      </c>
      <c r="M22" s="6">
        <f t="shared" si="1"/>
        <v>130.5</v>
      </c>
      <c r="N22" s="3">
        <f>M19+M20+M21+M22</f>
        <v>610.5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652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619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605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5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45 X CARRERA 50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4550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152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44006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15</v>
      </c>
      <c r="C10" s="61">
        <v>49</v>
      </c>
      <c r="D10" s="61">
        <v>3</v>
      </c>
      <c r="E10" s="61">
        <v>2</v>
      </c>
      <c r="F10" s="62">
        <f t="shared" ref="F10:F22" si="0">B10*0.5+C10*1+D10*2+E10*2.5</f>
        <v>67.5</v>
      </c>
      <c r="G10" s="63"/>
      <c r="H10" s="64" t="s">
        <v>4</v>
      </c>
      <c r="I10" s="46">
        <v>35</v>
      </c>
      <c r="J10" s="46">
        <v>70</v>
      </c>
      <c r="K10" s="46">
        <v>4</v>
      </c>
      <c r="L10" s="46">
        <v>5</v>
      </c>
      <c r="M10" s="62">
        <f t="shared" ref="M10:M22" si="1">I10*0.5+J10*1+K10*2+L10*2.5</f>
        <v>108</v>
      </c>
      <c r="N10" s="65">
        <f>F20+F21+F22+M10</f>
        <v>449.5</v>
      </c>
      <c r="O10" s="64" t="s">
        <v>43</v>
      </c>
      <c r="P10" s="46">
        <v>52</v>
      </c>
      <c r="Q10" s="46">
        <v>72</v>
      </c>
      <c r="R10" s="46">
        <v>2</v>
      </c>
      <c r="S10" s="46">
        <v>4</v>
      </c>
      <c r="T10" s="62">
        <f t="shared" ref="T10:T21" si="2">P10*0.5+Q10*1+R10*2+S10*2.5</f>
        <v>112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55</v>
      </c>
      <c r="D11" s="61">
        <v>5</v>
      </c>
      <c r="E11" s="61">
        <v>4</v>
      </c>
      <c r="F11" s="62">
        <f t="shared" si="0"/>
        <v>85.5</v>
      </c>
      <c r="G11" s="63"/>
      <c r="H11" s="64" t="s">
        <v>5</v>
      </c>
      <c r="I11" s="46">
        <v>52</v>
      </c>
      <c r="J11" s="46">
        <v>81</v>
      </c>
      <c r="K11" s="46">
        <v>2</v>
      </c>
      <c r="L11" s="46">
        <v>2</v>
      </c>
      <c r="M11" s="62">
        <f t="shared" si="1"/>
        <v>116</v>
      </c>
      <c r="N11" s="65">
        <f>F21+F22+M10+M11</f>
        <v>447.5</v>
      </c>
      <c r="O11" s="64" t="s">
        <v>44</v>
      </c>
      <c r="P11" s="46">
        <v>40</v>
      </c>
      <c r="Q11" s="46">
        <v>60</v>
      </c>
      <c r="R11" s="46">
        <v>2</v>
      </c>
      <c r="S11" s="46">
        <v>3</v>
      </c>
      <c r="T11" s="62">
        <f t="shared" si="2"/>
        <v>91.5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60</v>
      </c>
      <c r="D12" s="61">
        <v>5</v>
      </c>
      <c r="E12" s="61">
        <v>4</v>
      </c>
      <c r="F12" s="62">
        <f t="shared" si="0"/>
        <v>92</v>
      </c>
      <c r="G12" s="63"/>
      <c r="H12" s="64" t="s">
        <v>6</v>
      </c>
      <c r="I12" s="46">
        <v>40</v>
      </c>
      <c r="J12" s="46">
        <v>69</v>
      </c>
      <c r="K12" s="46">
        <v>3</v>
      </c>
      <c r="L12" s="46">
        <v>2</v>
      </c>
      <c r="M12" s="62">
        <f t="shared" si="1"/>
        <v>100</v>
      </c>
      <c r="N12" s="63">
        <f>F22+M10+M11+M12</f>
        <v>439</v>
      </c>
      <c r="O12" s="64" t="s">
        <v>32</v>
      </c>
      <c r="P12" s="46">
        <v>40</v>
      </c>
      <c r="Q12" s="46">
        <v>48</v>
      </c>
      <c r="R12" s="46">
        <v>1</v>
      </c>
      <c r="S12" s="46">
        <v>3</v>
      </c>
      <c r="T12" s="62">
        <f t="shared" si="2"/>
        <v>77.5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63</v>
      </c>
      <c r="D13" s="61">
        <v>5</v>
      </c>
      <c r="E13" s="61">
        <v>3</v>
      </c>
      <c r="F13" s="62">
        <f t="shared" si="0"/>
        <v>92</v>
      </c>
      <c r="G13" s="63">
        <f t="shared" ref="G13:G19" si="3">F10+F11+F12+F13</f>
        <v>337</v>
      </c>
      <c r="H13" s="64" t="s">
        <v>7</v>
      </c>
      <c r="I13" s="46">
        <v>31</v>
      </c>
      <c r="J13" s="46">
        <v>53</v>
      </c>
      <c r="K13" s="46">
        <v>3</v>
      </c>
      <c r="L13" s="46">
        <v>4</v>
      </c>
      <c r="M13" s="62">
        <f t="shared" si="1"/>
        <v>84.5</v>
      </c>
      <c r="N13" s="63">
        <f t="shared" ref="N13:N18" si="4">M10+M11+M12+M13</f>
        <v>408.5</v>
      </c>
      <c r="O13" s="64" t="s">
        <v>33</v>
      </c>
      <c r="P13" s="46">
        <v>35</v>
      </c>
      <c r="Q13" s="46">
        <v>52</v>
      </c>
      <c r="R13" s="46">
        <v>2</v>
      </c>
      <c r="S13" s="46">
        <v>2</v>
      </c>
      <c r="T13" s="62">
        <f t="shared" si="2"/>
        <v>78.5</v>
      </c>
      <c r="U13" s="63">
        <f t="shared" ref="U13:U21" si="5">T10+T11+T12+T13</f>
        <v>359.5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59</v>
      </c>
      <c r="D14" s="61">
        <v>5</v>
      </c>
      <c r="E14" s="61">
        <v>3</v>
      </c>
      <c r="F14" s="62">
        <f t="shared" si="0"/>
        <v>96</v>
      </c>
      <c r="G14" s="63">
        <f t="shared" si="3"/>
        <v>365.5</v>
      </c>
      <c r="H14" s="64" t="s">
        <v>9</v>
      </c>
      <c r="I14" s="46">
        <v>24</v>
      </c>
      <c r="J14" s="46">
        <v>55</v>
      </c>
      <c r="K14" s="46">
        <v>2</v>
      </c>
      <c r="L14" s="46">
        <v>2</v>
      </c>
      <c r="M14" s="62">
        <f t="shared" si="1"/>
        <v>76</v>
      </c>
      <c r="N14" s="63">
        <f t="shared" si="4"/>
        <v>376.5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247.5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64</v>
      </c>
      <c r="D15" s="61">
        <v>6</v>
      </c>
      <c r="E15" s="61">
        <v>2</v>
      </c>
      <c r="F15" s="62">
        <f t="shared" si="0"/>
        <v>96</v>
      </c>
      <c r="G15" s="63">
        <f t="shared" si="3"/>
        <v>376</v>
      </c>
      <c r="H15" s="64" t="s">
        <v>12</v>
      </c>
      <c r="I15" s="46">
        <v>25</v>
      </c>
      <c r="J15" s="46">
        <v>56</v>
      </c>
      <c r="K15" s="46">
        <v>2</v>
      </c>
      <c r="L15" s="46">
        <v>4</v>
      </c>
      <c r="M15" s="62">
        <f t="shared" si="1"/>
        <v>82.5</v>
      </c>
      <c r="N15" s="63">
        <f t="shared" si="4"/>
        <v>343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156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72</v>
      </c>
      <c r="D16" s="61">
        <v>5</v>
      </c>
      <c r="E16" s="61">
        <v>4</v>
      </c>
      <c r="F16" s="62">
        <f t="shared" si="0"/>
        <v>110</v>
      </c>
      <c r="G16" s="63">
        <f t="shared" si="3"/>
        <v>394</v>
      </c>
      <c r="H16" s="64" t="s">
        <v>15</v>
      </c>
      <c r="I16" s="46">
        <v>29</v>
      </c>
      <c r="J16" s="46">
        <v>58</v>
      </c>
      <c r="K16" s="46">
        <v>1</v>
      </c>
      <c r="L16" s="46">
        <v>2</v>
      </c>
      <c r="M16" s="62">
        <f t="shared" si="1"/>
        <v>79.5</v>
      </c>
      <c r="N16" s="63">
        <f t="shared" si="4"/>
        <v>322.5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78.5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73</v>
      </c>
      <c r="D17" s="61">
        <v>3</v>
      </c>
      <c r="E17" s="61">
        <v>6</v>
      </c>
      <c r="F17" s="62">
        <f t="shared" si="0"/>
        <v>109.5</v>
      </c>
      <c r="G17" s="63">
        <f t="shared" si="3"/>
        <v>411.5</v>
      </c>
      <c r="H17" s="64" t="s">
        <v>18</v>
      </c>
      <c r="I17" s="46">
        <v>37</v>
      </c>
      <c r="J17" s="46">
        <v>60</v>
      </c>
      <c r="K17" s="46">
        <v>3</v>
      </c>
      <c r="L17" s="46">
        <v>1</v>
      </c>
      <c r="M17" s="62">
        <f t="shared" si="1"/>
        <v>87</v>
      </c>
      <c r="N17" s="63">
        <f t="shared" si="4"/>
        <v>325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76</v>
      </c>
      <c r="D18" s="61">
        <v>4</v>
      </c>
      <c r="E18" s="61">
        <v>2</v>
      </c>
      <c r="F18" s="62">
        <f t="shared" si="0"/>
        <v>109</v>
      </c>
      <c r="G18" s="63">
        <f t="shared" si="3"/>
        <v>424.5</v>
      </c>
      <c r="H18" s="64" t="s">
        <v>20</v>
      </c>
      <c r="I18" s="46">
        <v>40</v>
      </c>
      <c r="J18" s="46">
        <v>64</v>
      </c>
      <c r="K18" s="46">
        <v>2</v>
      </c>
      <c r="L18" s="46">
        <v>2</v>
      </c>
      <c r="M18" s="62">
        <f t="shared" si="1"/>
        <v>93</v>
      </c>
      <c r="N18" s="63">
        <f t="shared" si="4"/>
        <v>342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73</v>
      </c>
      <c r="D19" s="69">
        <v>6</v>
      </c>
      <c r="E19" s="69">
        <v>3</v>
      </c>
      <c r="F19" s="70">
        <f t="shared" si="0"/>
        <v>113.5</v>
      </c>
      <c r="G19" s="71">
        <f t="shared" si="3"/>
        <v>442</v>
      </c>
      <c r="H19" s="72" t="s">
        <v>22</v>
      </c>
      <c r="I19" s="45">
        <v>38</v>
      </c>
      <c r="J19" s="45">
        <v>55</v>
      </c>
      <c r="K19" s="45">
        <v>3</v>
      </c>
      <c r="L19" s="45">
        <v>3</v>
      </c>
      <c r="M19" s="62">
        <f t="shared" si="1"/>
        <v>87.5</v>
      </c>
      <c r="N19" s="63">
        <f>M16+M17+M18+M19</f>
        <v>347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73</v>
      </c>
      <c r="D20" s="67">
        <v>6</v>
      </c>
      <c r="E20" s="67">
        <v>6</v>
      </c>
      <c r="F20" s="73">
        <f t="shared" si="0"/>
        <v>118</v>
      </c>
      <c r="G20" s="74"/>
      <c r="H20" s="64" t="s">
        <v>24</v>
      </c>
      <c r="I20" s="46">
        <v>20</v>
      </c>
      <c r="J20" s="46">
        <v>50</v>
      </c>
      <c r="K20" s="46">
        <v>2</v>
      </c>
      <c r="L20" s="46">
        <v>5</v>
      </c>
      <c r="M20" s="73">
        <f t="shared" si="1"/>
        <v>76.5</v>
      </c>
      <c r="N20" s="63">
        <f>M17+M18+M19+M20</f>
        <v>344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32</v>
      </c>
      <c r="C21" s="61">
        <v>81</v>
      </c>
      <c r="D21" s="61">
        <v>2</v>
      </c>
      <c r="E21" s="61">
        <v>3</v>
      </c>
      <c r="F21" s="62">
        <f t="shared" si="0"/>
        <v>108.5</v>
      </c>
      <c r="G21" s="75"/>
      <c r="H21" s="72" t="s">
        <v>25</v>
      </c>
      <c r="I21" s="46">
        <v>30</v>
      </c>
      <c r="J21" s="46">
        <v>53</v>
      </c>
      <c r="K21" s="46">
        <v>3</v>
      </c>
      <c r="L21" s="46">
        <v>6</v>
      </c>
      <c r="M21" s="62">
        <f t="shared" si="1"/>
        <v>89</v>
      </c>
      <c r="N21" s="63">
        <f>M18+M19+M20+M21</f>
        <v>346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72</v>
      </c>
      <c r="D22" s="61">
        <v>7</v>
      </c>
      <c r="E22" s="61">
        <v>3</v>
      </c>
      <c r="F22" s="62">
        <f t="shared" si="0"/>
        <v>115</v>
      </c>
      <c r="G22" s="63"/>
      <c r="H22" s="68" t="s">
        <v>26</v>
      </c>
      <c r="I22" s="47">
        <v>35</v>
      </c>
      <c r="J22" s="47">
        <v>51</v>
      </c>
      <c r="K22" s="47">
        <v>2</v>
      </c>
      <c r="L22" s="47">
        <v>3</v>
      </c>
      <c r="M22" s="62">
        <f t="shared" si="1"/>
        <v>80</v>
      </c>
      <c r="N22" s="71">
        <f>M19+M20+M21+M22</f>
        <v>333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442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449.5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359.5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154</v>
      </c>
      <c r="G24" s="88"/>
      <c r="H24" s="212"/>
      <c r="I24" s="213"/>
      <c r="J24" s="83" t="s">
        <v>73</v>
      </c>
      <c r="K24" s="86"/>
      <c r="L24" s="86"/>
      <c r="M24" s="87" t="s">
        <v>74</v>
      </c>
      <c r="N24" s="88"/>
      <c r="O24" s="212"/>
      <c r="P24" s="213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E10" sqref="E1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4550</v>
      </c>
      <c r="M5" s="179"/>
      <c r="N5" s="179"/>
      <c r="O5" s="12"/>
      <c r="P5" s="168" t="s">
        <v>57</v>
      </c>
      <c r="Q5" s="168"/>
      <c r="R5" s="168"/>
      <c r="S5" s="177" t="s">
        <v>149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155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44006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57</v>
      </c>
      <c r="C10" s="46">
        <v>71</v>
      </c>
      <c r="D10" s="46">
        <v>0</v>
      </c>
      <c r="E10" s="46">
        <v>3</v>
      </c>
      <c r="F10" s="6">
        <f t="shared" ref="F10:F22" si="0">B10*0.5+C10*1+D10*2+E10*2.5</f>
        <v>107</v>
      </c>
      <c r="G10" s="2"/>
      <c r="H10" s="19" t="s">
        <v>4</v>
      </c>
      <c r="I10" s="46">
        <v>46</v>
      </c>
      <c r="J10" s="46">
        <v>82</v>
      </c>
      <c r="K10" s="46">
        <v>0</v>
      </c>
      <c r="L10" s="46">
        <v>7</v>
      </c>
      <c r="M10" s="6">
        <f t="shared" ref="M10:M22" si="1">I10*0.5+J10*1+K10*2+L10*2.5</f>
        <v>122.5</v>
      </c>
      <c r="N10" s="9">
        <f>F20+F21+F22+M10</f>
        <v>430.5</v>
      </c>
      <c r="O10" s="19" t="s">
        <v>43</v>
      </c>
      <c r="P10" s="46">
        <v>30</v>
      </c>
      <c r="Q10" s="46">
        <v>48</v>
      </c>
      <c r="R10" s="46">
        <v>0</v>
      </c>
      <c r="S10" s="46">
        <v>0</v>
      </c>
      <c r="T10" s="6">
        <f t="shared" ref="T10:T21" si="2">P10*0.5+Q10*1+R10*2+S10*2.5</f>
        <v>63</v>
      </c>
      <c r="U10" s="10"/>
      <c r="AB10" s="1"/>
    </row>
    <row r="11" spans="1:28" ht="24" customHeight="1" x14ac:dyDescent="0.2">
      <c r="A11" s="18" t="s">
        <v>14</v>
      </c>
      <c r="B11" s="46">
        <v>67</v>
      </c>
      <c r="C11" s="46">
        <v>85</v>
      </c>
      <c r="D11" s="46">
        <v>0</v>
      </c>
      <c r="E11" s="46">
        <v>5</v>
      </c>
      <c r="F11" s="6">
        <f t="shared" si="0"/>
        <v>131</v>
      </c>
      <c r="G11" s="2"/>
      <c r="H11" s="19" t="s">
        <v>5</v>
      </c>
      <c r="I11" s="46">
        <v>46</v>
      </c>
      <c r="J11" s="46">
        <v>64</v>
      </c>
      <c r="K11" s="46">
        <v>0</v>
      </c>
      <c r="L11" s="46">
        <v>3</v>
      </c>
      <c r="M11" s="6">
        <f t="shared" si="1"/>
        <v>94.5</v>
      </c>
      <c r="N11" s="9">
        <f>F21+F22+M10+M11</f>
        <v>421.5</v>
      </c>
      <c r="O11" s="19" t="s">
        <v>44</v>
      </c>
      <c r="P11" s="46">
        <v>42</v>
      </c>
      <c r="Q11" s="46">
        <v>47</v>
      </c>
      <c r="R11" s="46">
        <v>0</v>
      </c>
      <c r="S11" s="46">
        <v>3</v>
      </c>
      <c r="T11" s="6">
        <f t="shared" si="2"/>
        <v>75.5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67</v>
      </c>
      <c r="D12" s="46">
        <v>0</v>
      </c>
      <c r="E12" s="46">
        <v>5</v>
      </c>
      <c r="F12" s="6">
        <f t="shared" si="0"/>
        <v>101</v>
      </c>
      <c r="G12" s="2"/>
      <c r="H12" s="19" t="s">
        <v>6</v>
      </c>
      <c r="I12" s="46">
        <v>36</v>
      </c>
      <c r="J12" s="46">
        <v>51</v>
      </c>
      <c r="K12" s="46">
        <v>0</v>
      </c>
      <c r="L12" s="46">
        <v>1</v>
      </c>
      <c r="M12" s="6">
        <f t="shared" si="1"/>
        <v>71.5</v>
      </c>
      <c r="N12" s="2">
        <f>F22+M10+M11+M12</f>
        <v>389.5</v>
      </c>
      <c r="O12" s="19" t="s">
        <v>32</v>
      </c>
      <c r="P12" s="46">
        <v>37</v>
      </c>
      <c r="Q12" s="46">
        <v>54</v>
      </c>
      <c r="R12" s="46">
        <v>1</v>
      </c>
      <c r="S12" s="46">
        <v>1</v>
      </c>
      <c r="T12" s="6">
        <f t="shared" si="2"/>
        <v>77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84</v>
      </c>
      <c r="D13" s="46">
        <v>0</v>
      </c>
      <c r="E13" s="46">
        <v>2</v>
      </c>
      <c r="F13" s="6">
        <f t="shared" si="0"/>
        <v>106.5</v>
      </c>
      <c r="G13" s="2">
        <f t="shared" ref="G13:G19" si="3">F10+F11+F12+F13</f>
        <v>445.5</v>
      </c>
      <c r="H13" s="19" t="s">
        <v>7</v>
      </c>
      <c r="I13" s="46">
        <v>44</v>
      </c>
      <c r="J13" s="46">
        <v>52</v>
      </c>
      <c r="K13" s="46">
        <v>0</v>
      </c>
      <c r="L13" s="46">
        <v>5</v>
      </c>
      <c r="M13" s="6">
        <f t="shared" si="1"/>
        <v>86.5</v>
      </c>
      <c r="N13" s="2">
        <f t="shared" ref="N13:N18" si="4">M10+M11+M12+M13</f>
        <v>375</v>
      </c>
      <c r="O13" s="19" t="s">
        <v>33</v>
      </c>
      <c r="P13" s="46">
        <v>32</v>
      </c>
      <c r="Q13" s="46">
        <v>45</v>
      </c>
      <c r="R13" s="46">
        <v>0</v>
      </c>
      <c r="S13" s="46">
        <v>2</v>
      </c>
      <c r="T13" s="6">
        <f t="shared" si="2"/>
        <v>66</v>
      </c>
      <c r="U13" s="2">
        <f t="shared" ref="U13:U21" si="5">T10+T11+T12+T13</f>
        <v>281.5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86</v>
      </c>
      <c r="D14" s="46">
        <v>1</v>
      </c>
      <c r="E14" s="46">
        <v>3</v>
      </c>
      <c r="F14" s="6">
        <f t="shared" si="0"/>
        <v>118</v>
      </c>
      <c r="G14" s="2">
        <f t="shared" si="3"/>
        <v>456.5</v>
      </c>
      <c r="H14" s="19" t="s">
        <v>9</v>
      </c>
      <c r="I14" s="46">
        <v>38</v>
      </c>
      <c r="J14" s="46">
        <v>57</v>
      </c>
      <c r="K14" s="46">
        <v>0</v>
      </c>
      <c r="L14" s="46">
        <v>3</v>
      </c>
      <c r="M14" s="6">
        <f t="shared" si="1"/>
        <v>83.5</v>
      </c>
      <c r="N14" s="2">
        <f t="shared" si="4"/>
        <v>336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218.5</v>
      </c>
      <c r="AB14" s="81">
        <v>250</v>
      </c>
    </row>
    <row r="15" spans="1:28" ht="24" customHeight="1" x14ac:dyDescent="0.2">
      <c r="A15" s="18" t="s">
        <v>23</v>
      </c>
      <c r="B15" s="46">
        <v>39</v>
      </c>
      <c r="C15" s="46">
        <v>68</v>
      </c>
      <c r="D15" s="46">
        <v>0</v>
      </c>
      <c r="E15" s="46">
        <v>2</v>
      </c>
      <c r="F15" s="6">
        <f t="shared" si="0"/>
        <v>92.5</v>
      </c>
      <c r="G15" s="2">
        <f t="shared" si="3"/>
        <v>418</v>
      </c>
      <c r="H15" s="19" t="s">
        <v>12</v>
      </c>
      <c r="I15" s="46">
        <v>40</v>
      </c>
      <c r="J15" s="46">
        <v>55</v>
      </c>
      <c r="K15" s="46">
        <v>0</v>
      </c>
      <c r="L15" s="46">
        <v>2</v>
      </c>
      <c r="M15" s="6">
        <f t="shared" si="1"/>
        <v>80</v>
      </c>
      <c r="N15" s="2">
        <f t="shared" si="4"/>
        <v>321.5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143</v>
      </c>
      <c r="AB15" s="81">
        <v>262</v>
      </c>
    </row>
    <row r="16" spans="1:28" ht="24" customHeight="1" x14ac:dyDescent="0.2">
      <c r="A16" s="18" t="s">
        <v>39</v>
      </c>
      <c r="B16" s="46">
        <v>31</v>
      </c>
      <c r="C16" s="46">
        <v>70</v>
      </c>
      <c r="D16" s="46">
        <v>0</v>
      </c>
      <c r="E16" s="46">
        <v>0</v>
      </c>
      <c r="F16" s="6">
        <f t="shared" si="0"/>
        <v>85.5</v>
      </c>
      <c r="G16" s="2">
        <f t="shared" si="3"/>
        <v>402.5</v>
      </c>
      <c r="H16" s="19" t="s">
        <v>15</v>
      </c>
      <c r="I16" s="46">
        <v>42</v>
      </c>
      <c r="J16" s="46">
        <v>53</v>
      </c>
      <c r="K16" s="46">
        <v>0</v>
      </c>
      <c r="L16" s="46">
        <v>4</v>
      </c>
      <c r="M16" s="6">
        <f t="shared" si="1"/>
        <v>84</v>
      </c>
      <c r="N16" s="2">
        <f t="shared" si="4"/>
        <v>334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66</v>
      </c>
      <c r="AB16" s="81">
        <v>270.5</v>
      </c>
    </row>
    <row r="17" spans="1:28" ht="24" customHeight="1" x14ac:dyDescent="0.2">
      <c r="A17" s="18" t="s">
        <v>40</v>
      </c>
      <c r="B17" s="46">
        <v>37</v>
      </c>
      <c r="C17" s="46">
        <v>60</v>
      </c>
      <c r="D17" s="46">
        <v>0</v>
      </c>
      <c r="E17" s="46">
        <v>5</v>
      </c>
      <c r="F17" s="6">
        <f t="shared" si="0"/>
        <v>91</v>
      </c>
      <c r="G17" s="2">
        <f t="shared" si="3"/>
        <v>387</v>
      </c>
      <c r="H17" s="19" t="s">
        <v>18</v>
      </c>
      <c r="I17" s="46">
        <v>43</v>
      </c>
      <c r="J17" s="46">
        <v>56</v>
      </c>
      <c r="K17" s="46">
        <v>0</v>
      </c>
      <c r="L17" s="46">
        <v>6</v>
      </c>
      <c r="M17" s="6">
        <f t="shared" si="1"/>
        <v>92.5</v>
      </c>
      <c r="N17" s="2">
        <f t="shared" si="4"/>
        <v>340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65</v>
      </c>
      <c r="D18" s="46">
        <v>0</v>
      </c>
      <c r="E18" s="46">
        <v>4</v>
      </c>
      <c r="F18" s="6">
        <f t="shared" si="0"/>
        <v>97</v>
      </c>
      <c r="G18" s="2">
        <f t="shared" si="3"/>
        <v>366</v>
      </c>
      <c r="H18" s="19" t="s">
        <v>20</v>
      </c>
      <c r="I18" s="46">
        <v>42</v>
      </c>
      <c r="J18" s="46">
        <v>50</v>
      </c>
      <c r="K18" s="46">
        <v>1</v>
      </c>
      <c r="L18" s="46">
        <v>2</v>
      </c>
      <c r="M18" s="6">
        <f t="shared" si="1"/>
        <v>78</v>
      </c>
      <c r="N18" s="2">
        <f t="shared" si="4"/>
        <v>334.5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63</v>
      </c>
      <c r="C19" s="47">
        <v>70</v>
      </c>
      <c r="D19" s="47">
        <v>0</v>
      </c>
      <c r="E19" s="47">
        <v>9</v>
      </c>
      <c r="F19" s="7">
        <f t="shared" si="0"/>
        <v>124</v>
      </c>
      <c r="G19" s="3">
        <f t="shared" si="3"/>
        <v>397.5</v>
      </c>
      <c r="H19" s="20" t="s">
        <v>22</v>
      </c>
      <c r="I19" s="45">
        <v>38</v>
      </c>
      <c r="J19" s="45">
        <v>35</v>
      </c>
      <c r="K19" s="45">
        <v>0</v>
      </c>
      <c r="L19" s="45">
        <v>2</v>
      </c>
      <c r="M19" s="6">
        <f t="shared" si="1"/>
        <v>59</v>
      </c>
      <c r="N19" s="2">
        <f>M16+M17+M18+M19</f>
        <v>313.5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49</v>
      </c>
      <c r="C20" s="45">
        <v>64</v>
      </c>
      <c r="D20" s="45">
        <v>0</v>
      </c>
      <c r="E20" s="45">
        <v>6</v>
      </c>
      <c r="F20" s="8">
        <f t="shared" si="0"/>
        <v>103.5</v>
      </c>
      <c r="G20" s="35"/>
      <c r="H20" s="19" t="s">
        <v>24</v>
      </c>
      <c r="I20" s="46">
        <v>42</v>
      </c>
      <c r="J20" s="46">
        <v>45</v>
      </c>
      <c r="K20" s="46">
        <v>0</v>
      </c>
      <c r="L20" s="46">
        <v>0</v>
      </c>
      <c r="M20" s="8">
        <f t="shared" si="1"/>
        <v>66</v>
      </c>
      <c r="N20" s="2">
        <f>M17+M18+M19+M20</f>
        <v>295.5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64</v>
      </c>
      <c r="C21" s="46">
        <v>62</v>
      </c>
      <c r="D21" s="46">
        <v>1</v>
      </c>
      <c r="E21" s="46">
        <v>3</v>
      </c>
      <c r="F21" s="6">
        <f t="shared" si="0"/>
        <v>103.5</v>
      </c>
      <c r="G21" s="36"/>
      <c r="H21" s="20" t="s">
        <v>25</v>
      </c>
      <c r="I21" s="46">
        <v>42</v>
      </c>
      <c r="J21" s="46">
        <v>56</v>
      </c>
      <c r="K21" s="46">
        <v>0</v>
      </c>
      <c r="L21" s="46">
        <v>3</v>
      </c>
      <c r="M21" s="6">
        <f t="shared" si="1"/>
        <v>84.5</v>
      </c>
      <c r="N21" s="2">
        <f>M18+M19+M20+M21</f>
        <v>287.5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41</v>
      </c>
      <c r="C22" s="46">
        <v>68</v>
      </c>
      <c r="D22" s="46">
        <v>0</v>
      </c>
      <c r="E22" s="46">
        <v>5</v>
      </c>
      <c r="F22" s="6">
        <f t="shared" si="0"/>
        <v>101</v>
      </c>
      <c r="G22" s="2"/>
      <c r="H22" s="21" t="s">
        <v>26</v>
      </c>
      <c r="I22" s="47">
        <v>29</v>
      </c>
      <c r="J22" s="47">
        <v>43</v>
      </c>
      <c r="K22" s="47">
        <v>0</v>
      </c>
      <c r="L22" s="47">
        <v>2</v>
      </c>
      <c r="M22" s="6">
        <f t="shared" si="1"/>
        <v>62.5</v>
      </c>
      <c r="N22" s="3">
        <f>M19+M20+M21+M22</f>
        <v>272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456.5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430.5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281.5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156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45 X CARRERA 50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4550</v>
      </c>
      <c r="M6" s="179"/>
      <c r="N6" s="179"/>
      <c r="O6" s="12"/>
      <c r="P6" s="168" t="s">
        <v>58</v>
      </c>
      <c r="Q6" s="168"/>
      <c r="R6" s="168"/>
      <c r="S6" s="219">
        <f>'G-1'!S6:U6</f>
        <v>44006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21</v>
      </c>
      <c r="C10" s="46">
        <f>'G-1'!C10+'G-2'!C10+'G-3'!C10</f>
        <v>269</v>
      </c>
      <c r="D10" s="46">
        <f>'G-1'!D10+'G-2'!D10+'G-3'!D10</f>
        <v>5</v>
      </c>
      <c r="E10" s="46">
        <f>'G-1'!E10+'G-2'!E10+'G-3'!E10</f>
        <v>13</v>
      </c>
      <c r="F10" s="6">
        <f t="shared" ref="F10:F22" si="0">B10*0.5+C10*1+D10*2+E10*2.5</f>
        <v>322</v>
      </c>
      <c r="G10" s="2"/>
      <c r="H10" s="19" t="s">
        <v>4</v>
      </c>
      <c r="I10" s="46">
        <f>'G-1'!I10+'G-2'!I10+'G-3'!I10</f>
        <v>41</v>
      </c>
      <c r="J10" s="46">
        <f>'G-1'!J10+'G-2'!J10+'G-3'!J10</f>
        <v>260</v>
      </c>
      <c r="K10" s="46">
        <f>'G-1'!K10+'G-2'!K10+'G-3'!K10</f>
        <v>4</v>
      </c>
      <c r="L10" s="46">
        <f>'G-1'!L10+'G-2'!L10+'G-3'!L10</f>
        <v>14</v>
      </c>
      <c r="M10" s="6">
        <f t="shared" ref="M10:M22" si="1">I10*0.5+J10*1+K10*2+L10*2.5</f>
        <v>323.5</v>
      </c>
      <c r="N10" s="9">
        <f>F20+F21+F22+M10</f>
        <v>1365</v>
      </c>
      <c r="O10" s="19" t="s">
        <v>43</v>
      </c>
      <c r="P10" s="46">
        <f>'G-1'!P10+'G-2'!P10+'G-3'!P10</f>
        <v>61</v>
      </c>
      <c r="Q10" s="46">
        <f>'G-1'!Q10+'G-2'!Q10+'G-3'!Q10</f>
        <v>305</v>
      </c>
      <c r="R10" s="46">
        <f>'G-1'!R10+'G-2'!R10+'G-3'!R10</f>
        <v>5</v>
      </c>
      <c r="S10" s="46">
        <f>'G-1'!S10+'G-2'!S10+'G-3'!S10</f>
        <v>21</v>
      </c>
      <c r="T10" s="6">
        <f t="shared" ref="T10:T21" si="2">P10*0.5+Q10*1+R10*2+S10*2.5</f>
        <v>398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24</v>
      </c>
      <c r="C11" s="46">
        <f>'G-1'!C11+'G-2'!C11+'G-3'!C11</f>
        <v>286</v>
      </c>
      <c r="D11" s="46">
        <f>'G-1'!D11+'G-2'!D11+'G-3'!D11</f>
        <v>5</v>
      </c>
      <c r="E11" s="46">
        <f>'G-1'!E11+'G-2'!E11+'G-3'!E11</f>
        <v>14</v>
      </c>
      <c r="F11" s="6">
        <f t="shared" si="0"/>
        <v>343</v>
      </c>
      <c r="G11" s="2"/>
      <c r="H11" s="19" t="s">
        <v>5</v>
      </c>
      <c r="I11" s="46">
        <f>'G-1'!I11+'G-2'!I11+'G-3'!I11</f>
        <v>59</v>
      </c>
      <c r="J11" s="46">
        <f>'G-1'!J11+'G-2'!J11+'G-3'!J11</f>
        <v>265</v>
      </c>
      <c r="K11" s="46">
        <f>'G-1'!K11+'G-2'!K11+'G-3'!K11</f>
        <v>2</v>
      </c>
      <c r="L11" s="46">
        <f>'G-1'!L11+'G-2'!L11+'G-3'!L11</f>
        <v>15</v>
      </c>
      <c r="M11" s="6">
        <f t="shared" si="1"/>
        <v>336</v>
      </c>
      <c r="N11" s="9">
        <f>F21+F22+M10+M11</f>
        <v>1354.5</v>
      </c>
      <c r="O11" s="19" t="s">
        <v>44</v>
      </c>
      <c r="P11" s="46">
        <f>'G-1'!P11+'G-2'!P11+'G-3'!P11</f>
        <v>50</v>
      </c>
      <c r="Q11" s="46">
        <f>'G-1'!Q11+'G-2'!Q11+'G-3'!Q11</f>
        <v>302</v>
      </c>
      <c r="R11" s="46">
        <f>'G-1'!R11+'G-2'!R11+'G-3'!R11</f>
        <v>4</v>
      </c>
      <c r="S11" s="46">
        <f>'G-1'!S11+'G-2'!S11+'G-3'!S11</f>
        <v>16</v>
      </c>
      <c r="T11" s="6">
        <f t="shared" si="2"/>
        <v>375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26</v>
      </c>
      <c r="C12" s="46">
        <f>'G-1'!C12+'G-2'!C12+'G-3'!C12</f>
        <v>296</v>
      </c>
      <c r="D12" s="46">
        <f>'G-1'!D12+'G-2'!D12+'G-3'!D12</f>
        <v>5</v>
      </c>
      <c r="E12" s="46">
        <f>'G-1'!E12+'G-2'!E12+'G-3'!E12</f>
        <v>20</v>
      </c>
      <c r="F12" s="6">
        <f t="shared" si="0"/>
        <v>369</v>
      </c>
      <c r="G12" s="2"/>
      <c r="H12" s="19" t="s">
        <v>6</v>
      </c>
      <c r="I12" s="46">
        <f>'G-1'!I12+'G-2'!I12+'G-3'!I12</f>
        <v>42</v>
      </c>
      <c r="J12" s="46">
        <f>'G-1'!J12+'G-2'!J12+'G-3'!J12</f>
        <v>245</v>
      </c>
      <c r="K12" s="46">
        <f>'G-1'!K12+'G-2'!K12+'G-3'!K12</f>
        <v>3</v>
      </c>
      <c r="L12" s="46">
        <f>'G-1'!L12+'G-2'!L12+'G-3'!L12</f>
        <v>16</v>
      </c>
      <c r="M12" s="6">
        <f t="shared" si="1"/>
        <v>312</v>
      </c>
      <c r="N12" s="2">
        <f>F22+M10+M11+M12</f>
        <v>1314</v>
      </c>
      <c r="O12" s="19" t="s">
        <v>32</v>
      </c>
      <c r="P12" s="46">
        <f>'G-1'!P12+'G-2'!P12+'G-3'!P12</f>
        <v>52</v>
      </c>
      <c r="Q12" s="46">
        <f>'G-1'!Q12+'G-2'!Q12+'G-3'!Q12</f>
        <v>275</v>
      </c>
      <c r="R12" s="46">
        <f>'G-1'!R12+'G-2'!R12+'G-3'!R12</f>
        <v>3</v>
      </c>
      <c r="S12" s="46">
        <f>'G-1'!S12+'G-2'!S12+'G-3'!S12</f>
        <v>15</v>
      </c>
      <c r="T12" s="6">
        <f t="shared" si="2"/>
        <v>344.5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28</v>
      </c>
      <c r="C13" s="46">
        <f>'G-1'!C13+'G-2'!C13+'G-3'!C13</f>
        <v>304</v>
      </c>
      <c r="D13" s="46">
        <f>'G-1'!D13+'G-2'!D13+'G-3'!D13</f>
        <v>8</v>
      </c>
      <c r="E13" s="46">
        <f>'G-1'!E13+'G-2'!E13+'G-3'!E13</f>
        <v>17</v>
      </c>
      <c r="F13" s="6">
        <f t="shared" si="0"/>
        <v>376.5</v>
      </c>
      <c r="G13" s="2">
        <f t="shared" ref="G13:G19" si="3">F10+F11+F12+F13</f>
        <v>1410.5</v>
      </c>
      <c r="H13" s="19" t="s">
        <v>7</v>
      </c>
      <c r="I13" s="46">
        <f>'G-1'!I13+'G-2'!I13+'G-3'!I13</f>
        <v>41</v>
      </c>
      <c r="J13" s="46">
        <f>'G-1'!J13+'G-2'!J13+'G-3'!J13</f>
        <v>244</v>
      </c>
      <c r="K13" s="46">
        <f>'G-1'!K13+'G-2'!K13+'G-3'!K13</f>
        <v>4</v>
      </c>
      <c r="L13" s="46">
        <f>'G-1'!L13+'G-2'!L13+'G-3'!L13</f>
        <v>16</v>
      </c>
      <c r="M13" s="6">
        <f t="shared" si="1"/>
        <v>312.5</v>
      </c>
      <c r="N13" s="2">
        <f t="shared" ref="N13:N18" si="4">M10+M11+M12+M13</f>
        <v>1284</v>
      </c>
      <c r="O13" s="19" t="s">
        <v>33</v>
      </c>
      <c r="P13" s="46">
        <f>'G-1'!P13+'G-2'!P13+'G-3'!P13</f>
        <v>53</v>
      </c>
      <c r="Q13" s="46">
        <f>'G-1'!Q13+'G-2'!Q13+'G-3'!Q13</f>
        <v>203</v>
      </c>
      <c r="R13" s="46">
        <f>'G-1'!R13+'G-2'!R13+'G-3'!R13</f>
        <v>4</v>
      </c>
      <c r="S13" s="46">
        <f>'G-1'!S13+'G-2'!S13+'G-3'!S13</f>
        <v>12</v>
      </c>
      <c r="T13" s="6">
        <f t="shared" si="2"/>
        <v>267.5</v>
      </c>
      <c r="U13" s="2">
        <f t="shared" ref="U13:U21" si="5">T10+T11+T12+T13</f>
        <v>1385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44</v>
      </c>
      <c r="C14" s="46">
        <f>'G-1'!C14+'G-2'!C14+'G-3'!C14</f>
        <v>272</v>
      </c>
      <c r="D14" s="46">
        <f>'G-1'!D14+'G-2'!D14+'G-3'!D14</f>
        <v>6</v>
      </c>
      <c r="E14" s="46">
        <f>'G-1'!E14+'G-2'!E14+'G-3'!E14</f>
        <v>9</v>
      </c>
      <c r="F14" s="6">
        <f t="shared" si="0"/>
        <v>328.5</v>
      </c>
      <c r="G14" s="2">
        <f t="shared" si="3"/>
        <v>1417</v>
      </c>
      <c r="H14" s="19" t="s">
        <v>9</v>
      </c>
      <c r="I14" s="46">
        <f>'G-1'!I14+'G-2'!I14+'G-3'!I14</f>
        <v>33</v>
      </c>
      <c r="J14" s="46">
        <f>'G-1'!J14+'G-2'!J14+'G-3'!J14</f>
        <v>243</v>
      </c>
      <c r="K14" s="46">
        <f>'G-1'!K14+'G-2'!K14+'G-3'!K14</f>
        <v>2</v>
      </c>
      <c r="L14" s="46">
        <f>'G-1'!L14+'G-2'!L14+'G-3'!L14</f>
        <v>9</v>
      </c>
      <c r="M14" s="6">
        <f t="shared" si="1"/>
        <v>286</v>
      </c>
      <c r="N14" s="2">
        <f t="shared" si="4"/>
        <v>1246.5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987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41</v>
      </c>
      <c r="C15" s="46">
        <f>'G-1'!C15+'G-2'!C15+'G-3'!C15</f>
        <v>309</v>
      </c>
      <c r="D15" s="46">
        <f>'G-1'!D15+'G-2'!D15+'G-3'!D15</f>
        <v>9</v>
      </c>
      <c r="E15" s="46">
        <f>'G-1'!E15+'G-2'!E15+'G-3'!E15</f>
        <v>13</v>
      </c>
      <c r="F15" s="6">
        <f t="shared" si="0"/>
        <v>380</v>
      </c>
      <c r="G15" s="2">
        <f t="shared" si="3"/>
        <v>1454</v>
      </c>
      <c r="H15" s="19" t="s">
        <v>12</v>
      </c>
      <c r="I15" s="46">
        <f>'G-1'!I15+'G-2'!I15+'G-3'!I15</f>
        <v>33</v>
      </c>
      <c r="J15" s="46">
        <f>'G-1'!J15+'G-2'!J15+'G-3'!J15</f>
        <v>248</v>
      </c>
      <c r="K15" s="46">
        <f>'G-1'!K15+'G-2'!K15+'G-3'!K15</f>
        <v>2</v>
      </c>
      <c r="L15" s="46">
        <f>'G-1'!L15+'G-2'!L15+'G-3'!L15</f>
        <v>8</v>
      </c>
      <c r="M15" s="6">
        <f t="shared" si="1"/>
        <v>288.5</v>
      </c>
      <c r="N15" s="2">
        <f t="shared" si="4"/>
        <v>1199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612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43</v>
      </c>
      <c r="C16" s="46">
        <f>'G-1'!C16+'G-2'!C16+'G-3'!C16</f>
        <v>279</v>
      </c>
      <c r="D16" s="46">
        <f>'G-1'!D16+'G-2'!D16+'G-3'!D16</f>
        <v>6</v>
      </c>
      <c r="E16" s="46">
        <f>'G-1'!E16+'G-2'!E16+'G-3'!E16</f>
        <v>17</v>
      </c>
      <c r="F16" s="6">
        <f t="shared" si="0"/>
        <v>355</v>
      </c>
      <c r="G16" s="2">
        <f t="shared" si="3"/>
        <v>1440</v>
      </c>
      <c r="H16" s="19" t="s">
        <v>15</v>
      </c>
      <c r="I16" s="46">
        <f>'G-1'!I16+'G-2'!I16+'G-3'!I16</f>
        <v>33</v>
      </c>
      <c r="J16" s="46">
        <f>'G-1'!J16+'G-2'!J16+'G-3'!J16</f>
        <v>245</v>
      </c>
      <c r="K16" s="46">
        <f>'G-1'!K16+'G-2'!K16+'G-3'!K16</f>
        <v>1</v>
      </c>
      <c r="L16" s="46">
        <f>'G-1'!L16+'G-2'!L16+'G-3'!L16</f>
        <v>6</v>
      </c>
      <c r="M16" s="6">
        <f t="shared" si="1"/>
        <v>278.5</v>
      </c>
      <c r="N16" s="2">
        <f t="shared" si="4"/>
        <v>1165.5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267.5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39</v>
      </c>
      <c r="C17" s="46">
        <f>'G-1'!C17+'G-2'!C17+'G-3'!C17</f>
        <v>263</v>
      </c>
      <c r="D17" s="46">
        <f>'G-1'!D17+'G-2'!D17+'G-3'!D17</f>
        <v>3</v>
      </c>
      <c r="E17" s="46">
        <f>'G-1'!E17+'G-2'!E17+'G-3'!E17</f>
        <v>25</v>
      </c>
      <c r="F17" s="6">
        <f t="shared" si="0"/>
        <v>351</v>
      </c>
      <c r="G17" s="2">
        <f t="shared" si="3"/>
        <v>1414.5</v>
      </c>
      <c r="H17" s="19" t="s">
        <v>18</v>
      </c>
      <c r="I17" s="46">
        <f>'G-1'!I17+'G-2'!I17+'G-3'!I17</f>
        <v>44</v>
      </c>
      <c r="J17" s="46">
        <f>'G-1'!J17+'G-2'!J17+'G-3'!J17</f>
        <v>247</v>
      </c>
      <c r="K17" s="46">
        <f>'G-1'!K17+'G-2'!K17+'G-3'!K17</f>
        <v>3</v>
      </c>
      <c r="L17" s="46">
        <f>'G-1'!L17+'G-2'!L17+'G-3'!L17</f>
        <v>10</v>
      </c>
      <c r="M17" s="6">
        <f t="shared" si="1"/>
        <v>300</v>
      </c>
      <c r="N17" s="2">
        <f t="shared" si="4"/>
        <v>1153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52</v>
      </c>
      <c r="C18" s="46">
        <f>'G-1'!C18+'G-2'!C18+'G-3'!C18</f>
        <v>258</v>
      </c>
      <c r="D18" s="46">
        <f>'G-1'!D18+'G-2'!D18+'G-3'!D18</f>
        <v>6</v>
      </c>
      <c r="E18" s="46">
        <f>'G-1'!E18+'G-2'!E18+'G-3'!E18</f>
        <v>26</v>
      </c>
      <c r="F18" s="6">
        <f t="shared" si="0"/>
        <v>361</v>
      </c>
      <c r="G18" s="2">
        <f t="shared" si="3"/>
        <v>1447</v>
      </c>
      <c r="H18" s="19" t="s">
        <v>20</v>
      </c>
      <c r="I18" s="46">
        <f>'G-1'!I18+'G-2'!I18+'G-3'!I18</f>
        <v>54</v>
      </c>
      <c r="J18" s="46">
        <f>'G-1'!J18+'G-2'!J18+'G-3'!J18</f>
        <v>269</v>
      </c>
      <c r="K18" s="46">
        <f>'G-1'!K18+'G-2'!K18+'G-3'!K18</f>
        <v>4</v>
      </c>
      <c r="L18" s="46">
        <f>'G-1'!L18+'G-2'!L18+'G-3'!L18</f>
        <v>23</v>
      </c>
      <c r="M18" s="6">
        <f t="shared" si="1"/>
        <v>361.5</v>
      </c>
      <c r="N18" s="2">
        <f t="shared" si="4"/>
        <v>1228.5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48</v>
      </c>
      <c r="C19" s="47">
        <f>'G-1'!C19+'G-2'!C19+'G-3'!C19</f>
        <v>277</v>
      </c>
      <c r="D19" s="47">
        <f>'G-1'!D19+'G-2'!D19+'G-3'!D19</f>
        <v>6</v>
      </c>
      <c r="E19" s="47">
        <f>'G-1'!E19+'G-2'!E19+'G-3'!E19</f>
        <v>21</v>
      </c>
      <c r="F19" s="7">
        <f t="shared" si="0"/>
        <v>365.5</v>
      </c>
      <c r="G19" s="3">
        <f t="shared" si="3"/>
        <v>1432.5</v>
      </c>
      <c r="H19" s="20" t="s">
        <v>22</v>
      </c>
      <c r="I19" s="46">
        <f>'G-1'!I19+'G-2'!I19+'G-3'!I19</f>
        <v>44</v>
      </c>
      <c r="J19" s="46">
        <f>'G-1'!J19+'G-2'!J19+'G-3'!J19</f>
        <v>259</v>
      </c>
      <c r="K19" s="46">
        <f>'G-1'!K19+'G-2'!K19+'G-3'!K19</f>
        <v>3</v>
      </c>
      <c r="L19" s="46">
        <f>'G-1'!L19+'G-2'!L19+'G-3'!L19</f>
        <v>22</v>
      </c>
      <c r="M19" s="6">
        <f t="shared" si="1"/>
        <v>342</v>
      </c>
      <c r="N19" s="2">
        <f>M16+M17+M18+M19</f>
        <v>1282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43</v>
      </c>
      <c r="C20" s="45">
        <f>'G-1'!C20+'G-2'!C20+'G-3'!C20</f>
        <v>263</v>
      </c>
      <c r="D20" s="45">
        <f>'G-1'!D20+'G-2'!D20+'G-3'!D20</f>
        <v>6</v>
      </c>
      <c r="E20" s="45">
        <f>'G-1'!E20+'G-2'!E20+'G-3'!E20</f>
        <v>20</v>
      </c>
      <c r="F20" s="8">
        <f t="shared" si="0"/>
        <v>346.5</v>
      </c>
      <c r="G20" s="35"/>
      <c r="H20" s="19" t="s">
        <v>24</v>
      </c>
      <c r="I20" s="46">
        <f>'G-1'!I20+'G-2'!I20+'G-3'!I20</f>
        <v>29</v>
      </c>
      <c r="J20" s="46">
        <f>'G-1'!J20+'G-2'!J20+'G-3'!J20</f>
        <v>245</v>
      </c>
      <c r="K20" s="46">
        <f>'G-1'!K20+'G-2'!K20+'G-3'!K20</f>
        <v>7</v>
      </c>
      <c r="L20" s="46">
        <f>'G-1'!L20+'G-2'!L20+'G-3'!L20</f>
        <v>22</v>
      </c>
      <c r="M20" s="8">
        <f t="shared" si="1"/>
        <v>328.5</v>
      </c>
      <c r="N20" s="2">
        <f>M17+M18+M19+M20</f>
        <v>1332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43</v>
      </c>
      <c r="C21" s="45">
        <f>'G-1'!C21+'G-2'!C21+'G-3'!C21</f>
        <v>272</v>
      </c>
      <c r="D21" s="45">
        <f>'G-1'!D21+'G-2'!D21+'G-3'!D21</f>
        <v>2</v>
      </c>
      <c r="E21" s="45">
        <f>'G-1'!E21+'G-2'!E21+'G-3'!E21</f>
        <v>22</v>
      </c>
      <c r="F21" s="6">
        <f t="shared" si="0"/>
        <v>352.5</v>
      </c>
      <c r="G21" s="36"/>
      <c r="H21" s="20" t="s">
        <v>25</v>
      </c>
      <c r="I21" s="46">
        <f>'G-1'!I21+'G-2'!I21+'G-3'!I21</f>
        <v>44</v>
      </c>
      <c r="J21" s="46">
        <f>'G-1'!J21+'G-2'!J21+'G-3'!J21</f>
        <v>245</v>
      </c>
      <c r="K21" s="46">
        <f>'G-1'!K21+'G-2'!K21+'G-3'!K21</f>
        <v>5</v>
      </c>
      <c r="L21" s="46">
        <f>'G-1'!L21+'G-2'!L21+'G-3'!L21</f>
        <v>20</v>
      </c>
      <c r="M21" s="6">
        <f t="shared" si="1"/>
        <v>327</v>
      </c>
      <c r="N21" s="2">
        <f>M18+M19+M20+M21</f>
        <v>1359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49</v>
      </c>
      <c r="C22" s="45">
        <f>'G-1'!C22+'G-2'!C22+'G-3'!C22</f>
        <v>259</v>
      </c>
      <c r="D22" s="45">
        <f>'G-1'!D22+'G-2'!D22+'G-3'!D22</f>
        <v>7</v>
      </c>
      <c r="E22" s="45">
        <f>'G-1'!E22+'G-2'!E22+'G-3'!E22</f>
        <v>18</v>
      </c>
      <c r="F22" s="6">
        <f t="shared" si="0"/>
        <v>342.5</v>
      </c>
      <c r="G22" s="2"/>
      <c r="H22" s="21" t="s">
        <v>26</v>
      </c>
      <c r="I22" s="46">
        <f>'G-1'!I22+'G-2'!I22+'G-3'!I22</f>
        <v>43</v>
      </c>
      <c r="J22" s="46">
        <f>'G-1'!J22+'G-2'!J22+'G-3'!J22</f>
        <v>199</v>
      </c>
      <c r="K22" s="46">
        <f>'G-1'!K22+'G-2'!K22+'G-3'!K22</f>
        <v>4</v>
      </c>
      <c r="L22" s="46">
        <f>'G-1'!L22+'G-2'!L22+'G-3'!L22</f>
        <v>18</v>
      </c>
      <c r="M22" s="6">
        <f t="shared" si="1"/>
        <v>273.5</v>
      </c>
      <c r="N22" s="3">
        <f>M19+M20+M21+M22</f>
        <v>1271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1454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1365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1385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74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N38" sqref="N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45 X CARRERA 50</v>
      </c>
      <c r="D5" s="240"/>
      <c r="E5" s="240"/>
      <c r="F5" s="111"/>
      <c r="G5" s="112"/>
      <c r="H5" s="103" t="s">
        <v>53</v>
      </c>
      <c r="I5" s="241">
        <f>'G-1'!L5</f>
        <v>4550</v>
      </c>
      <c r="J5" s="241"/>
    </row>
    <row r="6" spans="1:10" x14ac:dyDescent="0.2">
      <c r="A6" s="168" t="s">
        <v>113</v>
      </c>
      <c r="B6" s="168"/>
      <c r="C6" s="226" t="s">
        <v>153</v>
      </c>
      <c r="D6" s="226"/>
      <c r="E6" s="226"/>
      <c r="F6" s="111"/>
      <c r="G6" s="112"/>
      <c r="H6" s="103" t="s">
        <v>58</v>
      </c>
      <c r="I6" s="227">
        <f>'G-1'!S6</f>
        <v>44006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5</v>
      </c>
      <c r="F11" s="126">
        <v>154</v>
      </c>
      <c r="G11" s="126">
        <v>1</v>
      </c>
      <c r="H11" s="126">
        <v>11</v>
      </c>
      <c r="I11" s="126">
        <f t="shared" ref="I11:I45" si="0">E11*0.5+F11+G11*2+H11*2.5</f>
        <v>186</v>
      </c>
      <c r="J11" s="127">
        <f>IF(I11=0,"0,00",I11/SUM(I10:I12)*100)</f>
        <v>91.17647058823529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2</v>
      </c>
      <c r="F12" s="74">
        <v>17</v>
      </c>
      <c r="G12" s="74">
        <v>0</v>
      </c>
      <c r="H12" s="74">
        <v>0</v>
      </c>
      <c r="I12" s="130">
        <f t="shared" si="0"/>
        <v>18</v>
      </c>
      <c r="J12" s="131">
        <f>IF(I12=0,"0,00",I12/SUM(I10:I12)*100)</f>
        <v>8.8235294117647065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5</v>
      </c>
      <c r="F14" s="126">
        <v>101</v>
      </c>
      <c r="G14" s="126">
        <v>1</v>
      </c>
      <c r="H14" s="126">
        <v>8</v>
      </c>
      <c r="I14" s="126">
        <f t="shared" si="0"/>
        <v>125.5</v>
      </c>
      <c r="J14" s="127">
        <f>IF(I14=0,"0,00",I14/SUM(I13:I15)*100)</f>
        <v>90.287769784172667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3</v>
      </c>
      <c r="F15" s="74">
        <v>10</v>
      </c>
      <c r="G15" s="74">
        <v>1</v>
      </c>
      <c r="H15" s="74">
        <v>0</v>
      </c>
      <c r="I15" s="130">
        <f t="shared" si="0"/>
        <v>13.5</v>
      </c>
      <c r="J15" s="131">
        <f>IF(I15=0,"0,00",I15/SUM(I13:I15)*100)</f>
        <v>9.7122302158273381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8</v>
      </c>
      <c r="F17" s="126">
        <v>122</v>
      </c>
      <c r="G17" s="126">
        <v>2</v>
      </c>
      <c r="H17" s="126">
        <v>5</v>
      </c>
      <c r="I17" s="126">
        <f t="shared" si="0"/>
        <v>142.5</v>
      </c>
      <c r="J17" s="127">
        <f>IF(I17=0,"0,00",I17/SUM(I16:I18)*100)</f>
        <v>91.34615384615384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3</v>
      </c>
      <c r="F18" s="74">
        <v>12</v>
      </c>
      <c r="G18" s="74">
        <v>0</v>
      </c>
      <c r="H18" s="74">
        <v>0</v>
      </c>
      <c r="I18" s="130">
        <f t="shared" si="0"/>
        <v>13.5</v>
      </c>
      <c r="J18" s="131">
        <f>IF(I18=0,"0,00",I18/SUM(I16:I18)*100)</f>
        <v>8.6538461538461533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9</v>
      </c>
      <c r="F20" s="126">
        <v>192</v>
      </c>
      <c r="G20" s="126">
        <v>0</v>
      </c>
      <c r="H20" s="126">
        <v>13</v>
      </c>
      <c r="I20" s="126">
        <f t="shared" si="0"/>
        <v>229</v>
      </c>
      <c r="J20" s="127">
        <f>IF(I20=0,"0,00",I20/SUM(I19:I21)*100)</f>
        <v>81.061946902654867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2</v>
      </c>
      <c r="F21" s="74">
        <v>48</v>
      </c>
      <c r="G21" s="74">
        <v>1</v>
      </c>
      <c r="H21" s="74">
        <v>1</v>
      </c>
      <c r="I21" s="130">
        <f t="shared" si="0"/>
        <v>53.5</v>
      </c>
      <c r="J21" s="131">
        <f>IF(I21=0,"0,00",I21/SUM(I19:I21)*100)</f>
        <v>18.938053097345133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15</v>
      </c>
      <c r="F23" s="126">
        <v>210</v>
      </c>
      <c r="G23" s="126">
        <v>2</v>
      </c>
      <c r="H23" s="126">
        <v>21</v>
      </c>
      <c r="I23" s="126">
        <f t="shared" si="0"/>
        <v>274</v>
      </c>
      <c r="J23" s="127">
        <f>IF(I23=0,"0,00",I23/SUM(I22:I24)*100)</f>
        <v>93.197278911564624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2</v>
      </c>
      <c r="F24" s="74">
        <v>19</v>
      </c>
      <c r="G24" s="74">
        <v>0</v>
      </c>
      <c r="H24" s="74">
        <v>0</v>
      </c>
      <c r="I24" s="130">
        <f t="shared" si="0"/>
        <v>20</v>
      </c>
      <c r="J24" s="131">
        <f>IF(I24=0,"0,00",I24/SUM(I22:I24)*100)</f>
        <v>6.8027210884353746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16</v>
      </c>
      <c r="F26" s="126">
        <v>213</v>
      </c>
      <c r="G26" s="126">
        <v>2</v>
      </c>
      <c r="H26" s="126">
        <v>16</v>
      </c>
      <c r="I26" s="126">
        <f t="shared" si="0"/>
        <v>265</v>
      </c>
      <c r="J26" s="127">
        <f>IF(I26=0,"0,00",I26/SUM(I25:I27)*100)</f>
        <v>88.333333333333329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3</v>
      </c>
      <c r="F27" s="74">
        <v>31</v>
      </c>
      <c r="G27" s="74">
        <v>0</v>
      </c>
      <c r="H27" s="74">
        <v>1</v>
      </c>
      <c r="I27" s="130">
        <f t="shared" si="0"/>
        <v>35</v>
      </c>
      <c r="J27" s="131">
        <f>IF(I27=0,"0,00",I27/SUM(I25:I27)*100)</f>
        <v>11.666666666666666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70</v>
      </c>
      <c r="F29" s="126">
        <v>134</v>
      </c>
      <c r="G29" s="126">
        <v>7</v>
      </c>
      <c r="H29" s="126">
        <v>2</v>
      </c>
      <c r="I29" s="126">
        <f t="shared" si="0"/>
        <v>188</v>
      </c>
      <c r="J29" s="127">
        <f>IF(I29=0,"0,00",I29/SUM(I28:I30)*100)</f>
        <v>76.578411405295313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3</v>
      </c>
      <c r="F30" s="74">
        <v>46</v>
      </c>
      <c r="G30" s="74">
        <v>0</v>
      </c>
      <c r="H30" s="74">
        <v>4</v>
      </c>
      <c r="I30" s="130">
        <f t="shared" si="0"/>
        <v>57.5</v>
      </c>
      <c r="J30" s="131">
        <f>IF(I30=0,"0,00",I30/SUM(I28:I30)*100)</f>
        <v>23.421588594704684</v>
      </c>
    </row>
    <row r="31" spans="1:10" x14ac:dyDescent="0.2">
      <c r="A31" s="221"/>
      <c r="B31" s="22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61</v>
      </c>
      <c r="F32" s="126">
        <v>70</v>
      </c>
      <c r="G32" s="126">
        <v>5</v>
      </c>
      <c r="H32" s="126">
        <v>8</v>
      </c>
      <c r="I32" s="126">
        <f t="shared" si="0"/>
        <v>130.5</v>
      </c>
      <c r="J32" s="127">
        <f>IF(I32=0,"0,00",I32/SUM(I31:I33)*100)</f>
        <v>77.218934911242599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4</v>
      </c>
      <c r="F33" s="74">
        <v>34</v>
      </c>
      <c r="G33" s="74">
        <v>0</v>
      </c>
      <c r="H33" s="74">
        <v>1</v>
      </c>
      <c r="I33" s="130">
        <f t="shared" si="0"/>
        <v>38.5</v>
      </c>
      <c r="J33" s="131">
        <f>IF(I33=0,"0,00",I33/SUM(I31:I33)*100)</f>
        <v>22.781065088757398</v>
      </c>
    </row>
    <row r="34" spans="1:10" x14ac:dyDescent="0.2">
      <c r="A34" s="221"/>
      <c r="B34" s="22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72</v>
      </c>
      <c r="F35" s="126">
        <v>78</v>
      </c>
      <c r="G35" s="126">
        <v>3</v>
      </c>
      <c r="H35" s="126">
        <v>3</v>
      </c>
      <c r="I35" s="126">
        <f t="shared" si="0"/>
        <v>127.5</v>
      </c>
      <c r="J35" s="127">
        <f>IF(I35=0,"0,00",I35/SUM(I34:I36)*100)</f>
        <v>81.210191082802552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5</v>
      </c>
      <c r="F36" s="74">
        <v>22</v>
      </c>
      <c r="G36" s="74">
        <v>0</v>
      </c>
      <c r="H36" s="74">
        <v>2</v>
      </c>
      <c r="I36" s="130">
        <f t="shared" si="0"/>
        <v>29.5</v>
      </c>
      <c r="J36" s="131">
        <f>IF(I36=0,"0,00",I36/SUM(I34:I36)*100)</f>
        <v>18.789808917197455</v>
      </c>
    </row>
    <row r="37" spans="1:10" x14ac:dyDescent="0.2">
      <c r="A37" s="220" t="s">
        <v>133</v>
      </c>
      <c r="B37" s="223">
        <v>2</v>
      </c>
      <c r="C37" s="134"/>
      <c r="D37" s="123" t="s">
        <v>125</v>
      </c>
      <c r="E37" s="162">
        <v>0</v>
      </c>
      <c r="F37" s="162">
        <v>0</v>
      </c>
      <c r="G37" s="162">
        <v>0</v>
      </c>
      <c r="H37" s="162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63">
        <v>92</v>
      </c>
      <c r="F38" s="163">
        <v>103</v>
      </c>
      <c r="G38" s="163">
        <v>0</v>
      </c>
      <c r="H38" s="163">
        <v>6</v>
      </c>
      <c r="I38" s="126">
        <f t="shared" si="0"/>
        <v>164</v>
      </c>
      <c r="J38" s="127">
        <f>IF(I38=0,"0,00",I38/SUM(I37:I39)*100)</f>
        <v>84.318766066838052</v>
      </c>
    </row>
    <row r="39" spans="1:10" x14ac:dyDescent="0.2">
      <c r="A39" s="221"/>
      <c r="B39" s="224"/>
      <c r="C39" s="128" t="s">
        <v>145</v>
      </c>
      <c r="D39" s="129" t="s">
        <v>128</v>
      </c>
      <c r="E39" s="164">
        <v>4</v>
      </c>
      <c r="F39" s="164">
        <v>26</v>
      </c>
      <c r="G39" s="164">
        <v>0</v>
      </c>
      <c r="H39" s="164">
        <v>1</v>
      </c>
      <c r="I39" s="130">
        <f t="shared" si="0"/>
        <v>30.5</v>
      </c>
      <c r="J39" s="131">
        <f>IF(I39=0,"0,00",I39/SUM(I37:I39)*100)</f>
        <v>15.681233933161954</v>
      </c>
    </row>
    <row r="40" spans="1:10" x14ac:dyDescent="0.2">
      <c r="A40" s="221"/>
      <c r="B40" s="224"/>
      <c r="C40" s="132"/>
      <c r="D40" s="123" t="s">
        <v>125</v>
      </c>
      <c r="E40" s="162">
        <v>0</v>
      </c>
      <c r="F40" s="162">
        <v>0</v>
      </c>
      <c r="G40" s="162">
        <v>0</v>
      </c>
      <c r="H40" s="162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63">
        <v>68</v>
      </c>
      <c r="F41" s="163">
        <v>82</v>
      </c>
      <c r="G41" s="163">
        <v>0</v>
      </c>
      <c r="H41" s="163">
        <v>5</v>
      </c>
      <c r="I41" s="126">
        <f t="shared" si="0"/>
        <v>128.5</v>
      </c>
      <c r="J41" s="127">
        <f>IF(I41=0,"0,00",I41/SUM(I40:I42)*100)</f>
        <v>87.414965986394549</v>
      </c>
    </row>
    <row r="42" spans="1:10" x14ac:dyDescent="0.2">
      <c r="A42" s="221"/>
      <c r="B42" s="224"/>
      <c r="C42" s="128" t="s">
        <v>146</v>
      </c>
      <c r="D42" s="129" t="s">
        <v>128</v>
      </c>
      <c r="E42" s="164">
        <v>3</v>
      </c>
      <c r="F42" s="164">
        <v>17</v>
      </c>
      <c r="G42" s="164">
        <v>0</v>
      </c>
      <c r="H42" s="164">
        <v>0</v>
      </c>
      <c r="I42" s="130">
        <f t="shared" si="0"/>
        <v>18.5</v>
      </c>
      <c r="J42" s="131">
        <f>IF(I42=0,"0,00",I42/SUM(I40:I42)*100)</f>
        <v>12.585034013605442</v>
      </c>
    </row>
    <row r="43" spans="1:10" x14ac:dyDescent="0.2">
      <c r="A43" s="221"/>
      <c r="B43" s="224"/>
      <c r="C43" s="132"/>
      <c r="D43" s="123" t="s">
        <v>125</v>
      </c>
      <c r="E43" s="162">
        <v>0</v>
      </c>
      <c r="F43" s="162">
        <v>0</v>
      </c>
      <c r="G43" s="162">
        <v>0</v>
      </c>
      <c r="H43" s="162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63">
        <v>67</v>
      </c>
      <c r="F44" s="163">
        <v>84</v>
      </c>
      <c r="G44" s="163">
        <v>1</v>
      </c>
      <c r="H44" s="163">
        <v>2</v>
      </c>
      <c r="I44" s="126">
        <f t="shared" si="0"/>
        <v>124.5</v>
      </c>
      <c r="J44" s="127">
        <f>IF(I44=0,"0,00",I44/SUM(I43:I45)*100)</f>
        <v>87.062937062937067</v>
      </c>
    </row>
    <row r="45" spans="1:10" x14ac:dyDescent="0.2">
      <c r="A45" s="222"/>
      <c r="B45" s="225"/>
      <c r="C45" s="133" t="s">
        <v>147</v>
      </c>
      <c r="D45" s="129" t="s">
        <v>128</v>
      </c>
      <c r="E45" s="165">
        <v>2</v>
      </c>
      <c r="F45" s="165">
        <v>15</v>
      </c>
      <c r="G45" s="165">
        <v>0</v>
      </c>
      <c r="H45" s="165">
        <v>1</v>
      </c>
      <c r="I45" s="135">
        <f t="shared" si="0"/>
        <v>18.5</v>
      </c>
      <c r="J45" s="131">
        <f>IF(I45=0,"0,00",I45/SUM(I43:I45)*100)</f>
        <v>12.937062937062937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45 X CARRERA 50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4550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44006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428.5</v>
      </c>
      <c r="AV12" s="97">
        <f t="shared" si="0"/>
        <v>400</v>
      </c>
      <c r="AW12" s="97">
        <f t="shared" si="0"/>
        <v>426</v>
      </c>
      <c r="AX12" s="97">
        <f t="shared" si="0"/>
        <v>412.5</v>
      </c>
      <c r="AY12" s="97">
        <f t="shared" si="0"/>
        <v>367</v>
      </c>
      <c r="AZ12" s="97">
        <f t="shared" si="0"/>
        <v>415.5</v>
      </c>
      <c r="BA12" s="97">
        <f t="shared" si="0"/>
        <v>380</v>
      </c>
      <c r="BB12" s="97"/>
      <c r="BC12" s="97"/>
      <c r="BD12" s="97"/>
      <c r="BE12" s="97">
        <f t="shared" ref="BE12:BQ12" si="1">P14</f>
        <v>337</v>
      </c>
      <c r="BF12" s="97">
        <f t="shared" si="1"/>
        <v>322.5</v>
      </c>
      <c r="BG12" s="97">
        <f t="shared" si="1"/>
        <v>301</v>
      </c>
      <c r="BH12" s="97">
        <f t="shared" si="1"/>
        <v>280.5</v>
      </c>
      <c r="BI12" s="97">
        <f t="shared" si="1"/>
        <v>305</v>
      </c>
      <c r="BJ12" s="97">
        <f t="shared" si="1"/>
        <v>317</v>
      </c>
      <c r="BK12" s="97">
        <f t="shared" si="1"/>
        <v>336</v>
      </c>
      <c r="BL12" s="97">
        <f t="shared" si="1"/>
        <v>353.5</v>
      </c>
      <c r="BM12" s="97">
        <f t="shared" si="1"/>
        <v>395.5</v>
      </c>
      <c r="BN12" s="97">
        <f t="shared" si="1"/>
        <v>415</v>
      </c>
      <c r="BO12" s="97">
        <f t="shared" si="1"/>
        <v>412.5</v>
      </c>
      <c r="BP12" s="97">
        <f t="shared" si="1"/>
        <v>394</v>
      </c>
      <c r="BQ12" s="97">
        <f t="shared" si="1"/>
        <v>327.5</v>
      </c>
      <c r="BR12" s="97"/>
      <c r="BS12" s="97"/>
      <c r="BT12" s="97"/>
      <c r="BU12" s="97">
        <f t="shared" ref="BU12:CC12" si="2">AG14</f>
        <v>420.5</v>
      </c>
      <c r="BV12" s="97">
        <f t="shared" si="2"/>
        <v>275</v>
      </c>
      <c r="BW12" s="97">
        <f t="shared" si="2"/>
        <v>156</v>
      </c>
      <c r="BX12" s="97">
        <f t="shared" si="2"/>
        <v>48.5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95</v>
      </c>
      <c r="C13" s="149">
        <f>'G-1'!F11</f>
        <v>101</v>
      </c>
      <c r="D13" s="149">
        <f>'G-1'!F12</f>
        <v>105.5</v>
      </c>
      <c r="E13" s="149">
        <f>'G-1'!F13</f>
        <v>127</v>
      </c>
      <c r="F13" s="149">
        <f>'G-1'!F14</f>
        <v>66.5</v>
      </c>
      <c r="G13" s="149">
        <f>'G-1'!F15</f>
        <v>127</v>
      </c>
      <c r="H13" s="149">
        <f>'G-1'!F16</f>
        <v>92</v>
      </c>
      <c r="I13" s="149">
        <f>'G-1'!F17</f>
        <v>81.5</v>
      </c>
      <c r="J13" s="149">
        <f>'G-1'!F18</f>
        <v>115</v>
      </c>
      <c r="K13" s="149">
        <f>'G-1'!F19</f>
        <v>91.5</v>
      </c>
      <c r="L13" s="150"/>
      <c r="M13" s="149">
        <f>'G-1'!F20</f>
        <v>88.5</v>
      </c>
      <c r="N13" s="149">
        <f>'G-1'!F21</f>
        <v>88</v>
      </c>
      <c r="O13" s="149">
        <f>'G-1'!F22</f>
        <v>97.5</v>
      </c>
      <c r="P13" s="149">
        <f>'G-1'!M10</f>
        <v>63</v>
      </c>
      <c r="Q13" s="149">
        <f>'G-1'!M11</f>
        <v>74</v>
      </c>
      <c r="R13" s="149">
        <f>'G-1'!M12</f>
        <v>66.5</v>
      </c>
      <c r="S13" s="149">
        <f>'G-1'!M13</f>
        <v>77</v>
      </c>
      <c r="T13" s="149">
        <f>'G-1'!M14</f>
        <v>87.5</v>
      </c>
      <c r="U13" s="149">
        <f>'G-1'!M15</f>
        <v>86</v>
      </c>
      <c r="V13" s="149">
        <f>'G-1'!M16</f>
        <v>85.5</v>
      </c>
      <c r="W13" s="149">
        <f>'G-1'!M17</f>
        <v>94.5</v>
      </c>
      <c r="X13" s="149">
        <f>'G-1'!M18</f>
        <v>129.5</v>
      </c>
      <c r="Y13" s="149">
        <f>'G-1'!M19</f>
        <v>105.5</v>
      </c>
      <c r="Z13" s="149">
        <f>'G-1'!M20</f>
        <v>83</v>
      </c>
      <c r="AA13" s="149">
        <f>'G-1'!M21</f>
        <v>76</v>
      </c>
      <c r="AB13" s="149">
        <f>'G-1'!M22</f>
        <v>63</v>
      </c>
      <c r="AC13" s="150"/>
      <c r="AD13" s="149">
        <f>'G-1'!T10</f>
        <v>145.5</v>
      </c>
      <c r="AE13" s="149">
        <f>'G-1'!T11</f>
        <v>119</v>
      </c>
      <c r="AF13" s="149">
        <f>'G-1'!T12</f>
        <v>107.5</v>
      </c>
      <c r="AG13" s="149">
        <f>'G-1'!T13</f>
        <v>48.5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428.5</v>
      </c>
      <c r="F14" s="149">
        <f t="shared" ref="F14:K14" si="3">C13+D13+E13+F13</f>
        <v>400</v>
      </c>
      <c r="G14" s="149">
        <f t="shared" si="3"/>
        <v>426</v>
      </c>
      <c r="H14" s="149">
        <f t="shared" si="3"/>
        <v>412.5</v>
      </c>
      <c r="I14" s="149">
        <f t="shared" si="3"/>
        <v>367</v>
      </c>
      <c r="J14" s="149">
        <f t="shared" si="3"/>
        <v>415.5</v>
      </c>
      <c r="K14" s="149">
        <f t="shared" si="3"/>
        <v>380</v>
      </c>
      <c r="L14" s="150"/>
      <c r="M14" s="149"/>
      <c r="N14" s="149"/>
      <c r="O14" s="149"/>
      <c r="P14" s="149">
        <f>M13+N13+O13+P13</f>
        <v>337</v>
      </c>
      <c r="Q14" s="149">
        <f t="shared" ref="Q14:AB14" si="4">N13+O13+P13+Q13</f>
        <v>322.5</v>
      </c>
      <c r="R14" s="149">
        <f t="shared" si="4"/>
        <v>301</v>
      </c>
      <c r="S14" s="149">
        <f t="shared" si="4"/>
        <v>280.5</v>
      </c>
      <c r="T14" s="149">
        <f t="shared" si="4"/>
        <v>305</v>
      </c>
      <c r="U14" s="149">
        <f t="shared" si="4"/>
        <v>317</v>
      </c>
      <c r="V14" s="149">
        <f t="shared" si="4"/>
        <v>336</v>
      </c>
      <c r="W14" s="149">
        <f t="shared" si="4"/>
        <v>353.5</v>
      </c>
      <c r="X14" s="149">
        <f t="shared" si="4"/>
        <v>395.5</v>
      </c>
      <c r="Y14" s="149">
        <f t="shared" si="4"/>
        <v>415</v>
      </c>
      <c r="Z14" s="149">
        <f t="shared" si="4"/>
        <v>412.5</v>
      </c>
      <c r="AA14" s="149">
        <f t="shared" si="4"/>
        <v>394</v>
      </c>
      <c r="AB14" s="149">
        <f t="shared" si="4"/>
        <v>327.5</v>
      </c>
      <c r="AC14" s="150"/>
      <c r="AD14" s="149"/>
      <c r="AE14" s="149"/>
      <c r="AF14" s="149"/>
      <c r="AG14" s="149">
        <f>AD13+AE13+AF13+AG13</f>
        <v>420.5</v>
      </c>
      <c r="AH14" s="149">
        <f t="shared" ref="AH14:AO14" si="5">AE13+AF13+AG13+AH13</f>
        <v>275</v>
      </c>
      <c r="AI14" s="149">
        <f t="shared" si="5"/>
        <v>156</v>
      </c>
      <c r="AJ14" s="149">
        <f t="shared" si="5"/>
        <v>48.5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0.91176470588235292</v>
      </c>
      <c r="H15" s="152"/>
      <c r="I15" s="152" t="s">
        <v>109</v>
      </c>
      <c r="J15" s="153">
        <f>DIRECCIONALIDAD!J12/100</f>
        <v>8.8235294117647065E-2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0.90287769784172667</v>
      </c>
      <c r="V15" s="152"/>
      <c r="W15" s="152"/>
      <c r="X15" s="152"/>
      <c r="Y15" s="152" t="s">
        <v>109</v>
      </c>
      <c r="Z15" s="153">
        <f>DIRECCIONALIDAD!J15/100</f>
        <v>9.7122302158273388E-2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0.91346153846153844</v>
      </c>
      <c r="AL15" s="152"/>
      <c r="AM15" s="152"/>
      <c r="AN15" s="152" t="s">
        <v>109</v>
      </c>
      <c r="AO15" s="155">
        <f>DIRECCIONALIDAD!J18/100</f>
        <v>8.6538461538461536E-2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428.5</v>
      </c>
      <c r="C16" s="152" t="s">
        <v>107</v>
      </c>
      <c r="D16" s="159">
        <f>+B16*D15</f>
        <v>0</v>
      </c>
      <c r="E16" s="152"/>
      <c r="F16" s="152" t="s">
        <v>108</v>
      </c>
      <c r="G16" s="159">
        <f>+B16*G15</f>
        <v>390.69117647058823</v>
      </c>
      <c r="H16" s="152"/>
      <c r="I16" s="152" t="s">
        <v>109</v>
      </c>
      <c r="J16" s="159">
        <f>+B16*J15</f>
        <v>37.808823529411768</v>
      </c>
      <c r="K16" s="154"/>
      <c r="L16" s="148"/>
      <c r="M16" s="158">
        <f>MAX(M14:AB14)</f>
        <v>415</v>
      </c>
      <c r="N16" s="152"/>
      <c r="O16" s="152" t="s">
        <v>107</v>
      </c>
      <c r="P16" s="160">
        <f>+M16*P15</f>
        <v>0</v>
      </c>
      <c r="Q16" s="152"/>
      <c r="R16" s="152"/>
      <c r="S16" s="152"/>
      <c r="T16" s="152" t="s">
        <v>108</v>
      </c>
      <c r="U16" s="160">
        <f>+M16*U15</f>
        <v>374.69424460431657</v>
      </c>
      <c r="V16" s="152"/>
      <c r="W16" s="152"/>
      <c r="X16" s="152"/>
      <c r="Y16" s="152" t="s">
        <v>109</v>
      </c>
      <c r="Z16" s="160">
        <f>+M16*Z15</f>
        <v>40.305755395683455</v>
      </c>
      <c r="AA16" s="152"/>
      <c r="AB16" s="154"/>
      <c r="AC16" s="148"/>
      <c r="AD16" s="158">
        <f>MAX(AD14:AO14)</f>
        <v>420.5</v>
      </c>
      <c r="AE16" s="152" t="s">
        <v>107</v>
      </c>
      <c r="AF16" s="159">
        <f>+AD16*AF15</f>
        <v>0</v>
      </c>
      <c r="AG16" s="152"/>
      <c r="AH16" s="152"/>
      <c r="AI16" s="152"/>
      <c r="AJ16" s="152" t="s">
        <v>108</v>
      </c>
      <c r="AK16" s="159">
        <f>+AD16*AK15</f>
        <v>384.11057692307691</v>
      </c>
      <c r="AL16" s="152"/>
      <c r="AM16" s="152"/>
      <c r="AN16" s="152" t="s">
        <v>109</v>
      </c>
      <c r="AO16" s="161">
        <f>+AD16*AO15</f>
        <v>36.389423076923073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159.5</v>
      </c>
      <c r="C18" s="149">
        <f>'G-2'!F11</f>
        <v>156.5</v>
      </c>
      <c r="D18" s="149">
        <f>'G-2'!F12</f>
        <v>171.5</v>
      </c>
      <c r="E18" s="149">
        <f>'G-2'!F13</f>
        <v>157.5</v>
      </c>
      <c r="F18" s="149">
        <f>'G-2'!F14</f>
        <v>166</v>
      </c>
      <c r="G18" s="149">
        <f>'G-2'!F15</f>
        <v>157</v>
      </c>
      <c r="H18" s="149">
        <f>'G-2'!F16</f>
        <v>153</v>
      </c>
      <c r="I18" s="149">
        <f>'G-2'!F17</f>
        <v>160</v>
      </c>
      <c r="J18" s="149">
        <f>'G-2'!F18</f>
        <v>137</v>
      </c>
      <c r="K18" s="149">
        <f>'G-2'!F19</f>
        <v>160.5</v>
      </c>
      <c r="L18" s="150"/>
      <c r="M18" s="149">
        <f>'G-2'!F20</f>
        <v>140</v>
      </c>
      <c r="N18" s="149">
        <f>'G-2'!F21</f>
        <v>156</v>
      </c>
      <c r="O18" s="149">
        <f>'G-2'!F22</f>
        <v>130</v>
      </c>
      <c r="P18" s="149">
        <f>'G-2'!M10</f>
        <v>152.5</v>
      </c>
      <c r="Q18" s="149">
        <f>'G-2'!M11</f>
        <v>146</v>
      </c>
      <c r="R18" s="149">
        <f>'G-2'!M12</f>
        <v>145.5</v>
      </c>
      <c r="S18" s="149">
        <f>'G-2'!M13</f>
        <v>151</v>
      </c>
      <c r="T18" s="149">
        <f>'G-2'!M14</f>
        <v>122.5</v>
      </c>
      <c r="U18" s="149">
        <f>'G-2'!M15</f>
        <v>120</v>
      </c>
      <c r="V18" s="149">
        <f>'G-2'!M16</f>
        <v>113.5</v>
      </c>
      <c r="W18" s="149">
        <f>'G-2'!M17</f>
        <v>118.5</v>
      </c>
      <c r="X18" s="149">
        <f>'G-2'!M18</f>
        <v>139</v>
      </c>
      <c r="Y18" s="149">
        <f>'G-2'!M19</f>
        <v>149</v>
      </c>
      <c r="Z18" s="149">
        <f>'G-2'!M20</f>
        <v>169</v>
      </c>
      <c r="AA18" s="149">
        <f>'G-2'!M21</f>
        <v>162</v>
      </c>
      <c r="AB18" s="149">
        <f>'G-2'!M22</f>
        <v>130.5</v>
      </c>
      <c r="AC18" s="150"/>
      <c r="AD18" s="149">
        <f>'G-2'!T10</f>
        <v>140.5</v>
      </c>
      <c r="AE18" s="149">
        <f>'G-2'!T11</f>
        <v>164.5</v>
      </c>
      <c r="AF18" s="149">
        <f>'G-2'!T12</f>
        <v>159.5</v>
      </c>
      <c r="AG18" s="149">
        <f>'G-2'!T13</f>
        <v>140.5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645</v>
      </c>
      <c r="AV18" s="101">
        <f t="shared" si="6"/>
        <v>651.5</v>
      </c>
      <c r="AW18" s="101">
        <f t="shared" si="6"/>
        <v>652</v>
      </c>
      <c r="AX18" s="101">
        <f t="shared" si="6"/>
        <v>633.5</v>
      </c>
      <c r="AY18" s="101">
        <f t="shared" si="6"/>
        <v>636</v>
      </c>
      <c r="AZ18" s="101">
        <f t="shared" si="6"/>
        <v>607</v>
      </c>
      <c r="BA18" s="101">
        <f t="shared" si="6"/>
        <v>610.5</v>
      </c>
      <c r="BB18" s="101"/>
      <c r="BC18" s="101"/>
      <c r="BD18" s="101"/>
      <c r="BE18" s="101">
        <f t="shared" ref="BE18:BQ18" si="7">P19</f>
        <v>578.5</v>
      </c>
      <c r="BF18" s="101">
        <f t="shared" si="7"/>
        <v>584.5</v>
      </c>
      <c r="BG18" s="101">
        <f t="shared" si="7"/>
        <v>574</v>
      </c>
      <c r="BH18" s="101">
        <f t="shared" si="7"/>
        <v>595</v>
      </c>
      <c r="BI18" s="101">
        <f t="shared" si="7"/>
        <v>565</v>
      </c>
      <c r="BJ18" s="101">
        <f t="shared" si="7"/>
        <v>539</v>
      </c>
      <c r="BK18" s="101">
        <f t="shared" si="7"/>
        <v>507</v>
      </c>
      <c r="BL18" s="101">
        <f t="shared" si="7"/>
        <v>474.5</v>
      </c>
      <c r="BM18" s="101">
        <f t="shared" si="7"/>
        <v>491</v>
      </c>
      <c r="BN18" s="101">
        <f t="shared" si="7"/>
        <v>520</v>
      </c>
      <c r="BO18" s="101">
        <f t="shared" si="7"/>
        <v>575.5</v>
      </c>
      <c r="BP18" s="101">
        <f t="shared" si="7"/>
        <v>619</v>
      </c>
      <c r="BQ18" s="101">
        <f t="shared" si="7"/>
        <v>610.5</v>
      </c>
      <c r="BR18" s="101"/>
      <c r="BS18" s="101"/>
      <c r="BT18" s="101"/>
      <c r="BU18" s="101">
        <f t="shared" ref="BU18:CC18" si="8">AG19</f>
        <v>605</v>
      </c>
      <c r="BV18" s="101">
        <f t="shared" si="8"/>
        <v>464.5</v>
      </c>
      <c r="BW18" s="101">
        <f t="shared" si="8"/>
        <v>300</v>
      </c>
      <c r="BX18" s="101">
        <f t="shared" si="8"/>
        <v>140.5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645</v>
      </c>
      <c r="F19" s="149">
        <f t="shared" ref="F19:K19" si="9">C18+D18+E18+F18</f>
        <v>651.5</v>
      </c>
      <c r="G19" s="149">
        <f t="shared" si="9"/>
        <v>652</v>
      </c>
      <c r="H19" s="149">
        <f t="shared" si="9"/>
        <v>633.5</v>
      </c>
      <c r="I19" s="149">
        <f t="shared" si="9"/>
        <v>636</v>
      </c>
      <c r="J19" s="149">
        <f t="shared" si="9"/>
        <v>607</v>
      </c>
      <c r="K19" s="149">
        <f t="shared" si="9"/>
        <v>610.5</v>
      </c>
      <c r="L19" s="150"/>
      <c r="M19" s="149"/>
      <c r="N19" s="149"/>
      <c r="O19" s="149"/>
      <c r="P19" s="149">
        <f>M18+N18+O18+P18</f>
        <v>578.5</v>
      </c>
      <c r="Q19" s="149">
        <f t="shared" ref="Q19:AB19" si="10">N18+O18+P18+Q18</f>
        <v>584.5</v>
      </c>
      <c r="R19" s="149">
        <f t="shared" si="10"/>
        <v>574</v>
      </c>
      <c r="S19" s="149">
        <f t="shared" si="10"/>
        <v>595</v>
      </c>
      <c r="T19" s="149">
        <f t="shared" si="10"/>
        <v>565</v>
      </c>
      <c r="U19" s="149">
        <f t="shared" si="10"/>
        <v>539</v>
      </c>
      <c r="V19" s="149">
        <f t="shared" si="10"/>
        <v>507</v>
      </c>
      <c r="W19" s="149">
        <f t="shared" si="10"/>
        <v>474.5</v>
      </c>
      <c r="X19" s="149">
        <f t="shared" si="10"/>
        <v>491</v>
      </c>
      <c r="Y19" s="149">
        <f t="shared" si="10"/>
        <v>520</v>
      </c>
      <c r="Z19" s="149">
        <f t="shared" si="10"/>
        <v>575.5</v>
      </c>
      <c r="AA19" s="149">
        <f t="shared" si="10"/>
        <v>619</v>
      </c>
      <c r="AB19" s="149">
        <f t="shared" si="10"/>
        <v>610.5</v>
      </c>
      <c r="AC19" s="150"/>
      <c r="AD19" s="149"/>
      <c r="AE19" s="149"/>
      <c r="AF19" s="149"/>
      <c r="AG19" s="149">
        <f>AD18+AE18+AF18+AG18</f>
        <v>605</v>
      </c>
      <c r="AH19" s="149">
        <f t="shared" ref="AH19:AO19" si="11">AE18+AF18+AG18+AH18</f>
        <v>464.5</v>
      </c>
      <c r="AI19" s="149">
        <f t="shared" si="11"/>
        <v>300</v>
      </c>
      <c r="AJ19" s="149">
        <f t="shared" si="11"/>
        <v>140.5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0.81061946902654869</v>
      </c>
      <c r="H20" s="152"/>
      <c r="I20" s="152" t="s">
        <v>109</v>
      </c>
      <c r="J20" s="153">
        <f>DIRECCIONALIDAD!J21/100</f>
        <v>0.18938053097345134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0.93197278911564618</v>
      </c>
      <c r="V20" s="152"/>
      <c r="W20" s="152"/>
      <c r="X20" s="152"/>
      <c r="Y20" s="152" t="s">
        <v>109</v>
      </c>
      <c r="Z20" s="153">
        <f>DIRECCIONALIDAD!J24/100</f>
        <v>6.8027210884353748E-2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0.8833333333333333</v>
      </c>
      <c r="AL20" s="152"/>
      <c r="AM20" s="152"/>
      <c r="AN20" s="152" t="s">
        <v>109</v>
      </c>
      <c r="AO20" s="155">
        <f>DIRECCIONALIDAD!J27/100</f>
        <v>0.11666666666666665</v>
      </c>
      <c r="AP20" s="92"/>
      <c r="AQ20" s="92"/>
      <c r="AR20" s="92"/>
      <c r="AS20" s="92"/>
      <c r="AT20" s="92"/>
      <c r="AU20" s="92">
        <f t="shared" ref="AU20:BA20" si="15">E24</f>
        <v>337</v>
      </c>
      <c r="AV20" s="92">
        <f t="shared" si="15"/>
        <v>365.5</v>
      </c>
      <c r="AW20" s="92">
        <f t="shared" si="15"/>
        <v>376</v>
      </c>
      <c r="AX20" s="92">
        <f t="shared" si="15"/>
        <v>394</v>
      </c>
      <c r="AY20" s="92">
        <f t="shared" si="15"/>
        <v>411.5</v>
      </c>
      <c r="AZ20" s="92">
        <f t="shared" si="15"/>
        <v>424.5</v>
      </c>
      <c r="BA20" s="92">
        <f t="shared" si="15"/>
        <v>442</v>
      </c>
      <c r="BB20" s="92"/>
      <c r="BC20" s="92"/>
      <c r="BD20" s="92"/>
      <c r="BE20" s="92">
        <f t="shared" ref="BE20:BQ20" si="16">P24</f>
        <v>449.5</v>
      </c>
      <c r="BF20" s="92">
        <f t="shared" si="16"/>
        <v>447.5</v>
      </c>
      <c r="BG20" s="92">
        <f t="shared" si="16"/>
        <v>439</v>
      </c>
      <c r="BH20" s="92">
        <f t="shared" si="16"/>
        <v>408.5</v>
      </c>
      <c r="BI20" s="92">
        <f t="shared" si="16"/>
        <v>376.5</v>
      </c>
      <c r="BJ20" s="92">
        <f t="shared" si="16"/>
        <v>343</v>
      </c>
      <c r="BK20" s="92">
        <f t="shared" si="16"/>
        <v>322.5</v>
      </c>
      <c r="BL20" s="92">
        <f t="shared" si="16"/>
        <v>325</v>
      </c>
      <c r="BM20" s="92">
        <f t="shared" si="16"/>
        <v>342</v>
      </c>
      <c r="BN20" s="92">
        <f t="shared" si="16"/>
        <v>347</v>
      </c>
      <c r="BO20" s="92">
        <f t="shared" si="16"/>
        <v>344</v>
      </c>
      <c r="BP20" s="92">
        <f t="shared" si="16"/>
        <v>346</v>
      </c>
      <c r="BQ20" s="92">
        <f t="shared" si="16"/>
        <v>333</v>
      </c>
      <c r="BR20" s="92"/>
      <c r="BS20" s="92"/>
      <c r="BT20" s="92"/>
      <c r="BU20" s="92">
        <f t="shared" ref="BU20:CC20" si="17">AG24</f>
        <v>359.5</v>
      </c>
      <c r="BV20" s="92">
        <f t="shared" si="17"/>
        <v>247.5</v>
      </c>
      <c r="BW20" s="92">
        <f t="shared" si="17"/>
        <v>156</v>
      </c>
      <c r="BX20" s="92">
        <f t="shared" si="17"/>
        <v>78.5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151</v>
      </c>
      <c r="B21" s="158">
        <f>MAX(B19:K19)</f>
        <v>652</v>
      </c>
      <c r="C21" s="152" t="s">
        <v>107</v>
      </c>
      <c r="D21" s="159">
        <f>+B21*D20</f>
        <v>0</v>
      </c>
      <c r="E21" s="152"/>
      <c r="F21" s="152" t="s">
        <v>108</v>
      </c>
      <c r="G21" s="159">
        <f>+B21*G20</f>
        <v>528.52389380530974</v>
      </c>
      <c r="H21" s="152"/>
      <c r="I21" s="152" t="s">
        <v>109</v>
      </c>
      <c r="J21" s="159">
        <f>+B21*J20</f>
        <v>123.47610619469027</v>
      </c>
      <c r="K21" s="154"/>
      <c r="L21" s="148"/>
      <c r="M21" s="158">
        <f>MAX(M19:AB19)</f>
        <v>619</v>
      </c>
      <c r="N21" s="152"/>
      <c r="O21" s="152" t="s">
        <v>107</v>
      </c>
      <c r="P21" s="160">
        <f>+M21*P20</f>
        <v>0</v>
      </c>
      <c r="Q21" s="152"/>
      <c r="R21" s="152"/>
      <c r="S21" s="152"/>
      <c r="T21" s="152" t="s">
        <v>108</v>
      </c>
      <c r="U21" s="160">
        <f>+M21*U20</f>
        <v>576.89115646258495</v>
      </c>
      <c r="V21" s="152"/>
      <c r="W21" s="152"/>
      <c r="X21" s="152"/>
      <c r="Y21" s="152" t="s">
        <v>109</v>
      </c>
      <c r="Z21" s="160">
        <f>+M21*Z20</f>
        <v>42.10884353741497</v>
      </c>
      <c r="AA21" s="152"/>
      <c r="AB21" s="154"/>
      <c r="AC21" s="148"/>
      <c r="AD21" s="158">
        <f>MAX(AD19:AO19)</f>
        <v>605</v>
      </c>
      <c r="AE21" s="152" t="s">
        <v>107</v>
      </c>
      <c r="AF21" s="159">
        <f>+AD21*AF20</f>
        <v>0</v>
      </c>
      <c r="AG21" s="152"/>
      <c r="AH21" s="152"/>
      <c r="AI21" s="152"/>
      <c r="AJ21" s="152" t="s">
        <v>108</v>
      </c>
      <c r="AK21" s="159">
        <f>+AD21*AK20</f>
        <v>534.41666666666663</v>
      </c>
      <c r="AL21" s="152"/>
      <c r="AM21" s="152"/>
      <c r="AN21" s="152" t="s">
        <v>109</v>
      </c>
      <c r="AO21" s="161">
        <f>+AD21*AO20</f>
        <v>70.583333333333329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1410.5</v>
      </c>
      <c r="AV22" s="92">
        <f t="shared" si="18"/>
        <v>1417</v>
      </c>
      <c r="AW22" s="92">
        <f t="shared" si="18"/>
        <v>1454</v>
      </c>
      <c r="AX22" s="92">
        <f t="shared" si="18"/>
        <v>1440</v>
      </c>
      <c r="AY22" s="92">
        <f t="shared" si="18"/>
        <v>1414.5</v>
      </c>
      <c r="AZ22" s="92">
        <f t="shared" si="18"/>
        <v>1447</v>
      </c>
      <c r="BA22" s="92">
        <f t="shared" si="18"/>
        <v>1432.5</v>
      </c>
      <c r="BB22" s="92"/>
      <c r="BC22" s="92"/>
      <c r="BD22" s="92"/>
      <c r="BE22" s="92">
        <f t="shared" ref="BE22:BQ22" si="19">P33</f>
        <v>1365</v>
      </c>
      <c r="BF22" s="92">
        <f t="shared" si="19"/>
        <v>1354.5</v>
      </c>
      <c r="BG22" s="92">
        <f t="shared" si="19"/>
        <v>1314</v>
      </c>
      <c r="BH22" s="92">
        <f t="shared" si="19"/>
        <v>1284</v>
      </c>
      <c r="BI22" s="92">
        <f t="shared" si="19"/>
        <v>1246.5</v>
      </c>
      <c r="BJ22" s="92">
        <f t="shared" si="19"/>
        <v>1199</v>
      </c>
      <c r="BK22" s="92">
        <f t="shared" si="19"/>
        <v>1165.5</v>
      </c>
      <c r="BL22" s="92">
        <f t="shared" si="19"/>
        <v>1153</v>
      </c>
      <c r="BM22" s="92">
        <f t="shared" si="19"/>
        <v>1228.5</v>
      </c>
      <c r="BN22" s="92">
        <f t="shared" si="19"/>
        <v>1282</v>
      </c>
      <c r="BO22" s="92">
        <f t="shared" si="19"/>
        <v>1332</v>
      </c>
      <c r="BP22" s="92">
        <f t="shared" si="19"/>
        <v>1359</v>
      </c>
      <c r="BQ22" s="92">
        <f t="shared" si="19"/>
        <v>1271</v>
      </c>
      <c r="BR22" s="92"/>
      <c r="BS22" s="92"/>
      <c r="BT22" s="92"/>
      <c r="BU22" s="92">
        <f t="shared" ref="BU22:CC22" si="20">AG33</f>
        <v>1385</v>
      </c>
      <c r="BV22" s="92">
        <f t="shared" si="20"/>
        <v>987</v>
      </c>
      <c r="BW22" s="92">
        <f t="shared" si="20"/>
        <v>612</v>
      </c>
      <c r="BX22" s="92">
        <f t="shared" si="20"/>
        <v>267.5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67.5</v>
      </c>
      <c r="C23" s="149">
        <f>'G-3'!F11</f>
        <v>85.5</v>
      </c>
      <c r="D23" s="149">
        <f>'G-3'!F12</f>
        <v>92</v>
      </c>
      <c r="E23" s="149">
        <f>'G-3'!F13</f>
        <v>92</v>
      </c>
      <c r="F23" s="149">
        <f>'G-3'!F14</f>
        <v>96</v>
      </c>
      <c r="G23" s="149">
        <f>'G-3'!F15</f>
        <v>96</v>
      </c>
      <c r="H23" s="149">
        <f>'G-3'!F16</f>
        <v>110</v>
      </c>
      <c r="I23" s="149">
        <f>'G-3'!F17</f>
        <v>109.5</v>
      </c>
      <c r="J23" s="149">
        <f>'G-3'!F18</f>
        <v>109</v>
      </c>
      <c r="K23" s="149">
        <f>'G-3'!F19</f>
        <v>113.5</v>
      </c>
      <c r="L23" s="150"/>
      <c r="M23" s="149">
        <f>'G-3'!F20</f>
        <v>118</v>
      </c>
      <c r="N23" s="149">
        <f>'G-3'!F21</f>
        <v>108.5</v>
      </c>
      <c r="O23" s="149">
        <f>'G-3'!F22</f>
        <v>115</v>
      </c>
      <c r="P23" s="149">
        <f>'G-3'!M10</f>
        <v>108</v>
      </c>
      <c r="Q23" s="149">
        <f>'G-3'!M11</f>
        <v>116</v>
      </c>
      <c r="R23" s="149">
        <f>'G-3'!M12</f>
        <v>100</v>
      </c>
      <c r="S23" s="149">
        <f>'G-3'!M13</f>
        <v>84.5</v>
      </c>
      <c r="T23" s="149">
        <f>'G-3'!M14</f>
        <v>76</v>
      </c>
      <c r="U23" s="149">
        <f>'G-3'!M15</f>
        <v>82.5</v>
      </c>
      <c r="V23" s="149">
        <f>'G-3'!M16</f>
        <v>79.5</v>
      </c>
      <c r="W23" s="149">
        <f>'G-3'!M17</f>
        <v>87</v>
      </c>
      <c r="X23" s="149">
        <f>'G-3'!M18</f>
        <v>93</v>
      </c>
      <c r="Y23" s="149">
        <f>'G-3'!M19</f>
        <v>87.5</v>
      </c>
      <c r="Z23" s="149">
        <f>'G-3'!M20</f>
        <v>76.5</v>
      </c>
      <c r="AA23" s="149">
        <f>'G-3'!M21</f>
        <v>89</v>
      </c>
      <c r="AB23" s="149">
        <f>'G-3'!M22</f>
        <v>80</v>
      </c>
      <c r="AC23" s="150"/>
      <c r="AD23" s="149">
        <f>'G-3'!T10</f>
        <v>112</v>
      </c>
      <c r="AE23" s="149">
        <f>'G-3'!T11</f>
        <v>91.5</v>
      </c>
      <c r="AF23" s="149">
        <f>'G-3'!T12</f>
        <v>77.5</v>
      </c>
      <c r="AG23" s="149">
        <f>'G-3'!T13</f>
        <v>78.5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337</v>
      </c>
      <c r="F24" s="149">
        <f t="shared" ref="F24:K24" si="21">C23+D23+E23+F23</f>
        <v>365.5</v>
      </c>
      <c r="G24" s="149">
        <f t="shared" si="21"/>
        <v>376</v>
      </c>
      <c r="H24" s="149">
        <f t="shared" si="21"/>
        <v>394</v>
      </c>
      <c r="I24" s="149">
        <f t="shared" si="21"/>
        <v>411.5</v>
      </c>
      <c r="J24" s="149">
        <f t="shared" si="21"/>
        <v>424.5</v>
      </c>
      <c r="K24" s="149">
        <f t="shared" si="21"/>
        <v>442</v>
      </c>
      <c r="L24" s="150"/>
      <c r="M24" s="149"/>
      <c r="N24" s="149"/>
      <c r="O24" s="149"/>
      <c r="P24" s="149">
        <f>M23+N23+O23+P23</f>
        <v>449.5</v>
      </c>
      <c r="Q24" s="149">
        <f t="shared" ref="Q24:AB24" si="22">N23+O23+P23+Q23</f>
        <v>447.5</v>
      </c>
      <c r="R24" s="149">
        <f t="shared" si="22"/>
        <v>439</v>
      </c>
      <c r="S24" s="149">
        <f t="shared" si="22"/>
        <v>408.5</v>
      </c>
      <c r="T24" s="149">
        <f t="shared" si="22"/>
        <v>376.5</v>
      </c>
      <c r="U24" s="149">
        <f t="shared" si="22"/>
        <v>343</v>
      </c>
      <c r="V24" s="149">
        <f t="shared" si="22"/>
        <v>322.5</v>
      </c>
      <c r="W24" s="149">
        <f t="shared" si="22"/>
        <v>325</v>
      </c>
      <c r="X24" s="149">
        <f t="shared" si="22"/>
        <v>342</v>
      </c>
      <c r="Y24" s="149">
        <f t="shared" si="22"/>
        <v>347</v>
      </c>
      <c r="Z24" s="149">
        <f t="shared" si="22"/>
        <v>344</v>
      </c>
      <c r="AA24" s="149">
        <f t="shared" si="22"/>
        <v>346</v>
      </c>
      <c r="AB24" s="149">
        <f t="shared" si="22"/>
        <v>333</v>
      </c>
      <c r="AC24" s="150"/>
      <c r="AD24" s="149"/>
      <c r="AE24" s="149"/>
      <c r="AF24" s="149"/>
      <c r="AG24" s="149">
        <f>AD23+AE23+AF23+AG23</f>
        <v>359.5</v>
      </c>
      <c r="AH24" s="149">
        <f t="shared" ref="AH24:AO24" si="23">AE23+AF23+AG23+AH23</f>
        <v>247.5</v>
      </c>
      <c r="AI24" s="149">
        <f t="shared" si="23"/>
        <v>156</v>
      </c>
      <c r="AJ24" s="149">
        <f t="shared" si="23"/>
        <v>78.5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0.7657841140529531</v>
      </c>
      <c r="H25" s="152"/>
      <c r="I25" s="152" t="s">
        <v>109</v>
      </c>
      <c r="J25" s="153">
        <f>DIRECCIONALIDAD!J30/100</f>
        <v>0.23421588594704684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0.77218934911242598</v>
      </c>
      <c r="V25" s="152"/>
      <c r="W25" s="152"/>
      <c r="X25" s="152"/>
      <c r="Y25" s="152" t="s">
        <v>109</v>
      </c>
      <c r="Z25" s="153">
        <f>DIRECCIONALIDAD!J33/100</f>
        <v>0.22781065088757399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0.81210191082802552</v>
      </c>
      <c r="AL25" s="152"/>
      <c r="AM25" s="152"/>
      <c r="AN25" s="152" t="s">
        <v>109</v>
      </c>
      <c r="AO25" s="153">
        <f>DIRECCIONALIDAD!J36/100</f>
        <v>0.18789808917197454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442</v>
      </c>
      <c r="C26" s="152" t="s">
        <v>107</v>
      </c>
      <c r="D26" s="159">
        <f>+B26*D25</f>
        <v>0</v>
      </c>
      <c r="E26" s="152"/>
      <c r="F26" s="152" t="s">
        <v>108</v>
      </c>
      <c r="G26" s="159">
        <f>+B26*G25</f>
        <v>338.47657841140528</v>
      </c>
      <c r="H26" s="152"/>
      <c r="I26" s="152" t="s">
        <v>109</v>
      </c>
      <c r="J26" s="159">
        <f>+B26*J25</f>
        <v>103.5234215885947</v>
      </c>
      <c r="K26" s="154"/>
      <c r="L26" s="148"/>
      <c r="M26" s="158">
        <f>MAX(M24:AB24)</f>
        <v>449.5</v>
      </c>
      <c r="N26" s="152"/>
      <c r="O26" s="152" t="s">
        <v>107</v>
      </c>
      <c r="P26" s="160">
        <f>+M26*P25</f>
        <v>0</v>
      </c>
      <c r="Q26" s="152"/>
      <c r="R26" s="152"/>
      <c r="S26" s="152"/>
      <c r="T26" s="152" t="s">
        <v>108</v>
      </c>
      <c r="U26" s="160">
        <f>+M26*U25</f>
        <v>347.0991124260355</v>
      </c>
      <c r="V26" s="152"/>
      <c r="W26" s="152"/>
      <c r="X26" s="152"/>
      <c r="Y26" s="152" t="s">
        <v>109</v>
      </c>
      <c r="Z26" s="160">
        <f>+M26*Z25</f>
        <v>102.40088757396451</v>
      </c>
      <c r="AA26" s="152"/>
      <c r="AB26" s="154"/>
      <c r="AC26" s="148"/>
      <c r="AD26" s="158">
        <f>MAX(AD24:AO24)</f>
        <v>359.5</v>
      </c>
      <c r="AE26" s="152" t="s">
        <v>107</v>
      </c>
      <c r="AF26" s="159">
        <f>+AD26*AF25</f>
        <v>0</v>
      </c>
      <c r="AG26" s="152"/>
      <c r="AH26" s="152"/>
      <c r="AI26" s="152"/>
      <c r="AJ26" s="152" t="s">
        <v>108</v>
      </c>
      <c r="AK26" s="159">
        <f>+AD26*AK25</f>
        <v>291.95063694267515</v>
      </c>
      <c r="AL26" s="152"/>
      <c r="AM26" s="152"/>
      <c r="AN26" s="152" t="s">
        <v>109</v>
      </c>
      <c r="AO26" s="161">
        <f>+AD26*AO25</f>
        <v>67.54936305732484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0.84318766066838047</v>
      </c>
      <c r="H30" s="152"/>
      <c r="I30" s="152" t="s">
        <v>109</v>
      </c>
      <c r="J30" s="153">
        <f>DIRECCIONALIDAD!J39/100</f>
        <v>0.15681233933161953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0.87414965986394544</v>
      </c>
      <c r="V30" s="152"/>
      <c r="W30" s="152"/>
      <c r="X30" s="152"/>
      <c r="Y30" s="152" t="s">
        <v>109</v>
      </c>
      <c r="Z30" s="153">
        <f>DIRECCIONALIDAD!J42/100</f>
        <v>0.12585034013605442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0.87062937062937062</v>
      </c>
      <c r="AL30" s="152"/>
      <c r="AM30" s="152"/>
      <c r="AN30" s="152" t="s">
        <v>109</v>
      </c>
      <c r="AO30" s="155">
        <f>DIRECCIONALIDAD!J45/100</f>
        <v>0.12937062937062938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322</v>
      </c>
      <c r="C32" s="149">
        <f t="shared" ref="C32:K32" si="24">C13+C18+C23+C28</f>
        <v>343</v>
      </c>
      <c r="D32" s="149">
        <f t="shared" si="24"/>
        <v>369</v>
      </c>
      <c r="E32" s="149">
        <f t="shared" si="24"/>
        <v>376.5</v>
      </c>
      <c r="F32" s="149">
        <f t="shared" si="24"/>
        <v>328.5</v>
      </c>
      <c r="G32" s="149">
        <f t="shared" si="24"/>
        <v>380</v>
      </c>
      <c r="H32" s="149">
        <f t="shared" si="24"/>
        <v>355</v>
      </c>
      <c r="I32" s="149">
        <f t="shared" si="24"/>
        <v>351</v>
      </c>
      <c r="J32" s="149">
        <f t="shared" si="24"/>
        <v>361</v>
      </c>
      <c r="K32" s="149">
        <f t="shared" si="24"/>
        <v>365.5</v>
      </c>
      <c r="L32" s="150"/>
      <c r="M32" s="149">
        <f>M13+M18+M23+M28</f>
        <v>346.5</v>
      </c>
      <c r="N32" s="149">
        <f t="shared" ref="N32:AB32" si="25">N13+N18+N23+N28</f>
        <v>352.5</v>
      </c>
      <c r="O32" s="149">
        <f t="shared" si="25"/>
        <v>342.5</v>
      </c>
      <c r="P32" s="149">
        <f t="shared" si="25"/>
        <v>323.5</v>
      </c>
      <c r="Q32" s="149">
        <f t="shared" si="25"/>
        <v>336</v>
      </c>
      <c r="R32" s="149">
        <f t="shared" si="25"/>
        <v>312</v>
      </c>
      <c r="S32" s="149">
        <f t="shared" si="25"/>
        <v>312.5</v>
      </c>
      <c r="T32" s="149">
        <f t="shared" si="25"/>
        <v>286</v>
      </c>
      <c r="U32" s="149">
        <f t="shared" si="25"/>
        <v>288.5</v>
      </c>
      <c r="V32" s="149">
        <f t="shared" si="25"/>
        <v>278.5</v>
      </c>
      <c r="W32" s="149">
        <f t="shared" si="25"/>
        <v>300</v>
      </c>
      <c r="X32" s="149">
        <f t="shared" si="25"/>
        <v>361.5</v>
      </c>
      <c r="Y32" s="149">
        <f t="shared" si="25"/>
        <v>342</v>
      </c>
      <c r="Z32" s="149">
        <f t="shared" si="25"/>
        <v>328.5</v>
      </c>
      <c r="AA32" s="149">
        <f t="shared" si="25"/>
        <v>327</v>
      </c>
      <c r="AB32" s="149">
        <f t="shared" si="25"/>
        <v>273.5</v>
      </c>
      <c r="AC32" s="150"/>
      <c r="AD32" s="149">
        <f>AD13+AD18+AD23+AD28</f>
        <v>398</v>
      </c>
      <c r="AE32" s="149">
        <f t="shared" ref="AE32:AO32" si="26">AE13+AE18+AE23+AE28</f>
        <v>375</v>
      </c>
      <c r="AF32" s="149">
        <f t="shared" si="26"/>
        <v>344.5</v>
      </c>
      <c r="AG32" s="149">
        <f t="shared" si="26"/>
        <v>267.5</v>
      </c>
      <c r="AH32" s="149">
        <f t="shared" si="26"/>
        <v>0</v>
      </c>
      <c r="AI32" s="149">
        <f t="shared" si="26"/>
        <v>0</v>
      </c>
      <c r="AJ32" s="149">
        <f t="shared" si="26"/>
        <v>0</v>
      </c>
      <c r="AK32" s="149">
        <f t="shared" si="26"/>
        <v>0</v>
      </c>
      <c r="AL32" s="149">
        <f t="shared" si="26"/>
        <v>0</v>
      </c>
      <c r="AM32" s="149">
        <f t="shared" si="26"/>
        <v>0</v>
      </c>
      <c r="AN32" s="149">
        <f t="shared" si="26"/>
        <v>0</v>
      </c>
      <c r="AO32" s="149">
        <f t="shared" si="26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1410.5</v>
      </c>
      <c r="F33" s="149">
        <f t="shared" ref="F33:K33" si="27">C32+D32+E32+F32</f>
        <v>1417</v>
      </c>
      <c r="G33" s="149">
        <f t="shared" si="27"/>
        <v>1454</v>
      </c>
      <c r="H33" s="149">
        <f t="shared" si="27"/>
        <v>1440</v>
      </c>
      <c r="I33" s="149">
        <f t="shared" si="27"/>
        <v>1414.5</v>
      </c>
      <c r="J33" s="149">
        <f t="shared" si="27"/>
        <v>1447</v>
      </c>
      <c r="K33" s="149">
        <f t="shared" si="27"/>
        <v>1432.5</v>
      </c>
      <c r="L33" s="150"/>
      <c r="M33" s="149"/>
      <c r="N33" s="149"/>
      <c r="O33" s="149"/>
      <c r="P33" s="149">
        <f>M32+N32+O32+P32</f>
        <v>1365</v>
      </c>
      <c r="Q33" s="149">
        <f t="shared" ref="Q33:AB33" si="28">N32+O32+P32+Q32</f>
        <v>1354.5</v>
      </c>
      <c r="R33" s="149">
        <f t="shared" si="28"/>
        <v>1314</v>
      </c>
      <c r="S33" s="149">
        <f t="shared" si="28"/>
        <v>1284</v>
      </c>
      <c r="T33" s="149">
        <f t="shared" si="28"/>
        <v>1246.5</v>
      </c>
      <c r="U33" s="149">
        <f t="shared" si="28"/>
        <v>1199</v>
      </c>
      <c r="V33" s="149">
        <f t="shared" si="28"/>
        <v>1165.5</v>
      </c>
      <c r="W33" s="149">
        <f t="shared" si="28"/>
        <v>1153</v>
      </c>
      <c r="X33" s="149">
        <f t="shared" si="28"/>
        <v>1228.5</v>
      </c>
      <c r="Y33" s="149">
        <f t="shared" si="28"/>
        <v>1282</v>
      </c>
      <c r="Z33" s="149">
        <f t="shared" si="28"/>
        <v>1332</v>
      </c>
      <c r="AA33" s="149">
        <f t="shared" si="28"/>
        <v>1359</v>
      </c>
      <c r="AB33" s="149">
        <f t="shared" si="28"/>
        <v>1271</v>
      </c>
      <c r="AC33" s="150"/>
      <c r="AD33" s="149"/>
      <c r="AE33" s="149"/>
      <c r="AF33" s="149"/>
      <c r="AG33" s="149">
        <f>AD32+AE32+AF32+AG32</f>
        <v>1385</v>
      </c>
      <c r="AH33" s="149">
        <f t="shared" ref="AH33:AO33" si="29">AE32+AF32+AG32+AH32</f>
        <v>987</v>
      </c>
      <c r="AI33" s="149">
        <f t="shared" si="29"/>
        <v>612</v>
      </c>
      <c r="AJ33" s="149">
        <f t="shared" si="29"/>
        <v>267.5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2016-07-15T20:45:37Z</cp:lastPrinted>
  <dcterms:created xsi:type="dcterms:W3CDTF">1998-04-02T13:38:56Z</dcterms:created>
  <dcterms:modified xsi:type="dcterms:W3CDTF">2020-06-26T14:18:54Z</dcterms:modified>
</cp:coreProperties>
</file>